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e96830588820eb9/Convoy BKB 5e druk/BKB Uitwerkingen 5e druk/"/>
    </mc:Choice>
  </mc:AlternateContent>
  <xr:revisionPtr revIDLastSave="42" documentId="8_{7352F635-92A1-409B-B84A-832D3702A8A3}" xr6:coauthVersionLast="47" xr6:coauthVersionMax="47" xr10:uidLastSave="{454ADA96-4927-4342-AB8D-B53FC677E7AE}"/>
  <bookViews>
    <workbookView xWindow="-83" yWindow="0" windowWidth="19366" windowHeight="15563" activeTab="3" xr2:uid="{5D587E09-814F-4BAA-A382-6AB82BB63DFF}"/>
  </bookViews>
  <sheets>
    <sheet name="H 13 Inhoudsopgave" sheetId="8" r:id="rId1"/>
    <sheet name="H 13 aanwijzingen" sheetId="5" state="hidden" r:id="rId2"/>
    <sheet name="13.1 - 13.2" sheetId="20" r:id="rId3"/>
    <sheet name="13.3 - 13.6" sheetId="21" r:id="rId4"/>
    <sheet name="13.7 - 13.9" sheetId="22" r:id="rId5"/>
    <sheet name="13.10 - 13.14" sheetId="2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4" i="20" l="1"/>
  <c r="G11" i="21"/>
  <c r="J74" i="23"/>
  <c r="I74" i="23"/>
  <c r="F21" i="23"/>
  <c r="J116" i="22"/>
  <c r="K102" i="22"/>
  <c r="J84" i="22"/>
  <c r="I84" i="22"/>
  <c r="J75" i="22"/>
  <c r="I75" i="22"/>
  <c r="F40" i="22"/>
  <c r="J13" i="22"/>
  <c r="J115" i="21"/>
  <c r="I115" i="21"/>
  <c r="J102" i="21"/>
  <c r="I102" i="21"/>
  <c r="F29" i="21"/>
  <c r="F114" i="20"/>
  <c r="G100" i="20"/>
  <c r="F61" i="20"/>
  <c r="F35" i="20"/>
  <c r="J17" i="20"/>
  <c r="J12" i="20" s="1"/>
  <c r="C62" i="23" l="1"/>
  <c r="C61" i="23"/>
  <c r="C60" i="23"/>
  <c r="C59" i="23"/>
  <c r="C58" i="23"/>
  <c r="C50" i="23"/>
  <c r="C49" i="23"/>
  <c r="C48" i="23"/>
  <c r="C47" i="23"/>
  <c r="C39" i="23"/>
  <c r="C38" i="23"/>
  <c r="C37" i="23"/>
  <c r="C36" i="23"/>
  <c r="C35" i="23"/>
  <c r="C12" i="23"/>
  <c r="C11" i="23"/>
  <c r="C10" i="23"/>
  <c r="C9" i="23"/>
  <c r="C8" i="23"/>
  <c r="C157" i="22"/>
  <c r="C156" i="22"/>
  <c r="C155" i="22"/>
  <c r="C154" i="22"/>
  <c r="C153" i="22"/>
  <c r="C152" i="22"/>
  <c r="C144" i="22"/>
  <c r="C143" i="22"/>
  <c r="C142" i="22"/>
  <c r="C134" i="22"/>
  <c r="C135" i="22"/>
  <c r="C136" i="22"/>
  <c r="C133" i="22"/>
  <c r="C132" i="22"/>
  <c r="C131" i="22"/>
  <c r="C101" i="22"/>
  <c r="C102" i="22"/>
  <c r="C103" i="22"/>
  <c r="C104" i="22"/>
  <c r="C100" i="22"/>
  <c r="C92" i="22"/>
  <c r="C93" i="22"/>
  <c r="C94" i="22"/>
  <c r="C91" i="22"/>
  <c r="C66" i="22"/>
  <c r="C65" i="22"/>
  <c r="C64" i="22"/>
  <c r="C55" i="22"/>
  <c r="C54" i="22"/>
  <c r="C53" i="22"/>
  <c r="C29" i="22"/>
  <c r="C30" i="22"/>
  <c r="C31" i="22"/>
  <c r="C32" i="22"/>
  <c r="C33" i="22"/>
  <c r="C28" i="22"/>
  <c r="C90" i="21"/>
  <c r="C89" i="21"/>
  <c r="C88" i="21"/>
  <c r="C79" i="21"/>
  <c r="C78" i="21"/>
  <c r="C77" i="21"/>
  <c r="C76" i="21"/>
  <c r="C66" i="21"/>
  <c r="C67" i="21"/>
  <c r="C68" i="21"/>
  <c r="C65" i="21"/>
  <c r="C64" i="21"/>
  <c r="C56" i="21"/>
  <c r="C55" i="21"/>
  <c r="C54" i="21"/>
  <c r="C53" i="21"/>
  <c r="C44" i="21"/>
  <c r="C45" i="21"/>
  <c r="C46" i="21"/>
  <c r="C47" i="21"/>
  <c r="C129" i="20"/>
  <c r="C130" i="20"/>
  <c r="C131" i="20"/>
  <c r="C132" i="20"/>
  <c r="C98" i="20"/>
  <c r="C99" i="20"/>
  <c r="C100" i="20"/>
  <c r="C101" i="20"/>
  <c r="C75" i="20"/>
  <c r="C76" i="20"/>
  <c r="C77" i="20"/>
  <c r="C50" i="20"/>
  <c r="C51" i="20"/>
  <c r="C52" i="20"/>
  <c r="C53" i="20"/>
  <c r="C54" i="20"/>
  <c r="C26" i="20"/>
  <c r="C27" i="20"/>
  <c r="C28" i="20"/>
  <c r="C9" i="21"/>
  <c r="C10" i="21"/>
  <c r="C11" i="21"/>
  <c r="C18" i="21"/>
  <c r="C19" i="21"/>
  <c r="C20" i="21"/>
  <c r="C43" i="21"/>
  <c r="C17" i="21"/>
  <c r="C8" i="21"/>
  <c r="C128" i="20"/>
  <c r="C97" i="20"/>
  <c r="C74" i="20"/>
  <c r="C49" i="20"/>
  <c r="C25" i="20"/>
</calcChain>
</file>

<file path=xl/sharedStrings.xml><?xml version="1.0" encoding="utf-8"?>
<sst xmlns="http://schemas.openxmlformats.org/spreadsheetml/2006/main" count="805" uniqueCount="262">
  <si>
    <t>Dagboek</t>
  </si>
  <si>
    <t>Factuurdatum</t>
  </si>
  <si>
    <t>Btw-code</t>
  </si>
  <si>
    <t>Bedrag btw</t>
  </si>
  <si>
    <t>Uw referentie</t>
  </si>
  <si>
    <t>Leverancier</t>
  </si>
  <si>
    <t>Omschrijving</t>
  </si>
  <si>
    <t>Vervaldatum</t>
  </si>
  <si>
    <t>Boekjaar/periode</t>
  </si>
  <si>
    <t>Boekstuknummer</t>
  </si>
  <si>
    <t>Bedrag</t>
  </si>
  <si>
    <t>EUR</t>
  </si>
  <si>
    <t>Boekstukregel</t>
  </si>
  <si>
    <t>Datum</t>
  </si>
  <si>
    <t>Debet</t>
  </si>
  <si>
    <t>Credit</t>
  </si>
  <si>
    <t>a</t>
  </si>
  <si>
    <t>c</t>
  </si>
  <si>
    <t>d</t>
  </si>
  <si>
    <t>Percen-tage</t>
  </si>
  <si>
    <t>b</t>
  </si>
  <si>
    <t>Boekstuk nr.</t>
  </si>
  <si>
    <t>Subadmi- nistratie</t>
  </si>
  <si>
    <t>Sub- nummer</t>
  </si>
  <si>
    <t>Betalingsconditie</t>
  </si>
  <si>
    <t>Journaal                                                                                                                                                                                                                                                                                                                                                                         EUR</t>
  </si>
  <si>
    <t xml:space="preserve">  EUR </t>
  </si>
  <si>
    <t xml:space="preserve">Grootboekrekening                            </t>
  </si>
  <si>
    <t>Gebruik het standaard rekeningschema</t>
  </si>
  <si>
    <t>Gebouw</t>
  </si>
  <si>
    <t>Cumulatieve afschrijving gebouw</t>
  </si>
  <si>
    <t>Inventaris</t>
  </si>
  <si>
    <t>Cumulatieve afschrijving inventaris</t>
  </si>
  <si>
    <t>Bedrijfsauto's</t>
  </si>
  <si>
    <t>Cumulatieve afschrijving bedrijfsauto's</t>
  </si>
  <si>
    <t>Eigen vermogen</t>
  </si>
  <si>
    <t>Privé</t>
  </si>
  <si>
    <t>Hypothecaire lening</t>
  </si>
  <si>
    <t>Kas</t>
  </si>
  <si>
    <t>Rabobank</t>
  </si>
  <si>
    <t>ING-bank</t>
  </si>
  <si>
    <t>Kruisposten</t>
  </si>
  <si>
    <t>Kruisposten pinbetalingen</t>
  </si>
  <si>
    <t>Debiteuren</t>
  </si>
  <si>
    <t>Nog te ontvangen bedragen</t>
  </si>
  <si>
    <t>Vooruitbetaalde bedragen</t>
  </si>
  <si>
    <t>Vooruitontvangen bedragen</t>
  </si>
  <si>
    <t>Vooruitontvangen iDEAL-betalingen</t>
  </si>
  <si>
    <t>Nog te betalen bedragen</t>
  </si>
  <si>
    <t>Crediteuren</t>
  </si>
  <si>
    <t>Te betalen nettolonen</t>
  </si>
  <si>
    <t>Af te dragen loonheffingen</t>
  </si>
  <si>
    <t>Te verrekenen omzetbelasting</t>
  </si>
  <si>
    <t>Verschuldigde omzetbelasting hoog</t>
  </si>
  <si>
    <t>Verschuldigde omzetbelasting laag</t>
  </si>
  <si>
    <t>Verschuldigde omzetbelasting privé</t>
  </si>
  <si>
    <t>Af te dragen omzetbelasting</t>
  </si>
  <si>
    <t>Voorraad goederen</t>
  </si>
  <si>
    <t>Loonkosten</t>
  </si>
  <si>
    <t>Sociale lasten</t>
  </si>
  <si>
    <t>Overige personeelskosten</t>
  </si>
  <si>
    <t>Afschrijvingskosten vaste activa</t>
  </si>
  <si>
    <t>Boekresultaat vaste activa</t>
  </si>
  <si>
    <t>Huurkosten</t>
  </si>
  <si>
    <t>Energiekosten</t>
  </si>
  <si>
    <t>Onderhoudskosten</t>
  </si>
  <si>
    <t>Schoonmaakkosten</t>
  </si>
  <si>
    <t>Verzekeringskosten</t>
  </si>
  <si>
    <t>Telefoon- en internetkosten</t>
  </si>
  <si>
    <t>Kantoorkosten</t>
  </si>
  <si>
    <t>Voorraadverschillen</t>
  </si>
  <si>
    <t>Kasverschillen</t>
  </si>
  <si>
    <t>Overige kosten</t>
  </si>
  <si>
    <t>Inkoopwaarde van de omzet</t>
  </si>
  <si>
    <t>Verstrekte kortingen en rabatten</t>
  </si>
  <si>
    <t>Omzet hoog tarief omzetbelasting</t>
  </si>
  <si>
    <t>Omzet laag tarief omzetbelasting</t>
  </si>
  <si>
    <t>Omzet 0% omzetbelasting</t>
  </si>
  <si>
    <t>Interestkosten</t>
  </si>
  <si>
    <t>Autokosten</t>
  </si>
  <si>
    <t xml:space="preserve">wordt de naam van de rekening opgezocht in het standaardschema </t>
  </si>
  <si>
    <t>en verschijnt de naam van de grootboekrekening vanzelf.</t>
  </si>
  <si>
    <t>In het journaal kunnen meer regels staan dan je nodig hebt.</t>
  </si>
  <si>
    <t>Aanwijzingen</t>
  </si>
  <si>
    <t>LET OP</t>
  </si>
  <si>
    <t xml:space="preserve">Als je een nummer invult dat niet voorkomt in het rekeningschema, </t>
  </si>
  <si>
    <t>Er wordt niet gecontroleerd of het nummer dat je invult in het rekeningschema staat.</t>
  </si>
  <si>
    <t>dan worden het nummer en omschrijving van het dichtstbijzijnde nummer ingevuld.</t>
  </si>
  <si>
    <t>Versie</t>
  </si>
  <si>
    <t>Ga naar</t>
  </si>
  <si>
    <t>Uitwerkbladen Basiskennis Boekhouden 5e druk</t>
  </si>
  <si>
    <t xml:space="preserve"> EUR</t>
  </si>
  <si>
    <t>Ook bij het examen is het mogelijk een niet-bestaand nummer in te voeren,</t>
  </si>
  <si>
    <t>dit wordt altijd fout gerekend.</t>
  </si>
  <si>
    <t>De extra rekeningen uit dit hoofdstuk staan in het paars vermeld.</t>
  </si>
  <si>
    <t>Invoerscherm inkoopfactuur</t>
  </si>
  <si>
    <t>Grootboek-  rekening</t>
  </si>
  <si>
    <t>e</t>
  </si>
  <si>
    <t>f</t>
  </si>
  <si>
    <t>g</t>
  </si>
  <si>
    <t>h</t>
  </si>
  <si>
    <t>Incidentele resultaten</t>
  </si>
  <si>
    <t>Resultaat</t>
  </si>
  <si>
    <t xml:space="preserve">Als je bij het journaal in het veld nummer, het nummer van de grootboekrekening invult, </t>
  </si>
  <si>
    <t>Nummer</t>
  </si>
  <si>
    <t>Naam</t>
  </si>
  <si>
    <t>Excl./incl. hoog/laag</t>
  </si>
  <si>
    <t>Hoofdstuk 12 Vaste activa</t>
  </si>
  <si>
    <t>i</t>
  </si>
  <si>
    <t>j</t>
  </si>
  <si>
    <t>Hoofdstuk 13 Leningen</t>
  </si>
  <si>
    <t>4% Lening</t>
  </si>
  <si>
    <t>6% Lening KK85</t>
  </si>
  <si>
    <t>13.1 - 13.2</t>
  </si>
  <si>
    <t>Opgave 13.1</t>
  </si>
  <si>
    <t>Journaliseer voor Watch de ontvangen inkoopfactuur van Computech.</t>
  </si>
  <si>
    <t>Verwerk het bankafschrift in het bankboek.</t>
  </si>
  <si>
    <t>Invoerscherm bankboek</t>
  </si>
  <si>
    <t>Beginsaldo</t>
  </si>
  <si>
    <t>Eindsaldo</t>
  </si>
  <si>
    <t>Grootboek-rekening</t>
  </si>
  <si>
    <t>Onze ref.</t>
  </si>
  <si>
    <t>Journaliseer het bankafschrift.</t>
  </si>
  <si>
    <t>Opgave 13.2</t>
  </si>
  <si>
    <t>Verwerk voor Watch de inkoopfactuur van Computech in het inkoopboek.Het zomputersysteem is ontvangen.</t>
  </si>
  <si>
    <t>13.3 - 13.6</t>
  </si>
  <si>
    <t>Opgave 13.3</t>
  </si>
  <si>
    <t>Opgave 13.4</t>
  </si>
  <si>
    <t>Opgave 13.5</t>
  </si>
  <si>
    <t>Opgave 13.6</t>
  </si>
  <si>
    <t>Hoe is het bedrag van € 250 berekend?</t>
  </si>
  <si>
    <t xml:space="preserve">9100 Interestkosten                                                                                                                                                    </t>
  </si>
  <si>
    <t xml:space="preserve">1280 Nog te betalen bedragen                                                                                                                                  </t>
  </si>
  <si>
    <t>13.7 - 13.9</t>
  </si>
  <si>
    <t>Opgave 13.7</t>
  </si>
  <si>
    <t>Verwerk voor Winder de factuur van notariskantoor van Gilsen in het inkoopboek.</t>
  </si>
  <si>
    <t>03</t>
  </si>
  <si>
    <t>Verwerk het bankafschrift in het bankboek</t>
  </si>
  <si>
    <t>Hoe is het bedrag van € 800 berekend?</t>
  </si>
  <si>
    <t>9100 Interestkosten</t>
  </si>
  <si>
    <t xml:space="preserve">1280 Nog te betalen bedragen                                                                                                                                          </t>
  </si>
  <si>
    <t>Opgave 13.8</t>
  </si>
  <si>
    <t>Opgave 13.9</t>
  </si>
  <si>
    <t>Journaliseer voor Chair de ontvangen factuur van notariskantoor van Gilsen.</t>
  </si>
  <si>
    <t>Journaliseer voor Winder de ontvangen factuur van Notariskantoor Van Gilsen,</t>
  </si>
  <si>
    <t>Journaliseer voor Winder het ontvangen bankafschrift,</t>
  </si>
  <si>
    <t>13.10 - 13.14</t>
  </si>
  <si>
    <t>Opgave 13.10</t>
  </si>
  <si>
    <t>Journaliseer voor Winder de ontvangen factuur van notariskantoor van Gilsen.</t>
  </si>
  <si>
    <t>Opgave 13.11</t>
  </si>
  <si>
    <t>Verwerk voor Winder het bankafschrift in het bankboek.</t>
  </si>
  <si>
    <t>Opgave 13.12</t>
  </si>
  <si>
    <t>Opgave 13.13</t>
  </si>
  <si>
    <t>Opgave 13.14</t>
  </si>
  <si>
    <t>…............</t>
  </si>
  <si>
    <t>Uitwerking Basiskennis Boekhouden 5e druk</t>
  </si>
  <si>
    <t>Uitwerking H 13</t>
  </si>
  <si>
    <t xml:space="preserve">Uitwerking H 13 </t>
  </si>
  <si>
    <t>Computech</t>
  </si>
  <si>
    <t>comp XYZ</t>
  </si>
  <si>
    <t>01</t>
  </si>
  <si>
    <t>11/059</t>
  </si>
  <si>
    <t>0300</t>
  </si>
  <si>
    <t>Computersysteem XYZ</t>
  </si>
  <si>
    <t>excl./hoog</t>
  </si>
  <si>
    <t>0800</t>
  </si>
  <si>
    <t>AB1122</t>
  </si>
  <si>
    <t>4% Lening AB1122</t>
  </si>
  <si>
    <t>9100</t>
  </si>
  <si>
    <t>aflossing AB1122</t>
  </si>
  <si>
    <t>€ 60.000 - € 6.000 = € 54.000</t>
  </si>
  <si>
    <t>4% x € 54.000 / 12 = € 180</t>
  </si>
  <si>
    <t>0700</t>
  </si>
  <si>
    <t>aflossing</t>
  </si>
  <si>
    <t>interestkosten jul 22</t>
  </si>
  <si>
    <t>hypothecaire lening</t>
  </si>
  <si>
    <t>NN 125893</t>
  </si>
  <si>
    <t>afsluitprovisie NN 125893</t>
  </si>
  <si>
    <t>interestkosten NN 125893</t>
  </si>
  <si>
    <t>Lening KK85</t>
  </si>
  <si>
    <t>interestkosten per maand 6% x € 50.000 / 12 = € 250</t>
  </si>
  <si>
    <t>interestkosten lening KK85</t>
  </si>
  <si>
    <t>naar winst-en-verliesrekening</t>
  </si>
  <si>
    <t>totaal</t>
  </si>
  <si>
    <t>naar balans</t>
  </si>
  <si>
    <t>Notariskantoor van Gilsen</t>
  </si>
  <si>
    <t>gebouw</t>
  </si>
  <si>
    <t>0200</t>
  </si>
  <si>
    <t>Amstelstraat 6</t>
  </si>
  <si>
    <t>NN</t>
  </si>
  <si>
    <t>afsluitprovisie</t>
  </si>
  <si>
    <t>1400</t>
  </si>
  <si>
    <t>zaak 60992</t>
  </si>
  <si>
    <t>Notaris van Gilsen</t>
  </si>
  <si>
    <t>4% x € 240.000 / 12 = € 800</t>
  </si>
  <si>
    <t>Totaal</t>
  </si>
  <si>
    <t>Amstelstraat 8</t>
  </si>
  <si>
    <t>0210</t>
  </si>
  <si>
    <t>04</t>
  </si>
  <si>
    <t>notaris van Gilsen</t>
  </si>
  <si>
    <t>Waalstraat 6</t>
  </si>
  <si>
    <t>Waalstraat 6 NN hypotheek</t>
  </si>
  <si>
    <t>Afsluitprovisie NN hypotheek</t>
  </si>
  <si>
    <t>11987</t>
  </si>
  <si>
    <t>Lekstraat 8</t>
  </si>
  <si>
    <t>OZB Lekstraat 8 sep-dec</t>
  </si>
  <si>
    <t>NN 589658</t>
  </si>
  <si>
    <t>afsluitprovisie NN 589658</t>
  </si>
  <si>
    <t>interest hypothecaire lening</t>
  </si>
  <si>
    <t>interestkosten hypothecaire lening</t>
  </si>
  <si>
    <t xml:space="preserve">1280 Nog te betalen bedragen                                                                                                                                   </t>
  </si>
  <si>
    <t>De omschrijving hoeft niet exact hetzelfde te zijn als in de uitwerking</t>
  </si>
  <si>
    <t>De volgorde van de boeking maakt niet uit</t>
  </si>
  <si>
    <t>2024 / 11</t>
  </si>
  <si>
    <t>2024-352</t>
  </si>
  <si>
    <t>2024-138</t>
  </si>
  <si>
    <t>2024-142</t>
  </si>
  <si>
    <t>AB1122 dec 2024</t>
  </si>
  <si>
    <t>2024/7</t>
  </si>
  <si>
    <t>2024-048</t>
  </si>
  <si>
    <t>interest nov 2025</t>
  </si>
  <si>
    <t>Bereken de interestkosten voor december 2025.</t>
  </si>
  <si>
    <t>Lening op 1-12-2025</t>
  </si>
  <si>
    <t>interestkosten dec 2025</t>
  </si>
  <si>
    <t>Journaliseer memoriaalbon 2024-031.</t>
  </si>
  <si>
    <t>interestkosten jul 2024</t>
  </si>
  <si>
    <t>2024 / 5</t>
  </si>
  <si>
    <t>2024-087</t>
  </si>
  <si>
    <t>Journaliseer memoriaalbon 2024-048.</t>
  </si>
  <si>
    <t>interestkosten mei 2024</t>
  </si>
  <si>
    <t>Journaliseer memoriaal bon 2024-041</t>
  </si>
  <si>
    <t>Stel de grootboekrekening 9100 Interestkosten samen over 2024 en sluit de grootboekrekening ook af.</t>
  </si>
  <si>
    <t>2024-041</t>
  </si>
  <si>
    <t>Stel de grootboekrekening 1280 Nog te betalen bedragen samen over 2024 en sluit de grootboekrekening ook af.</t>
  </si>
  <si>
    <t>interestkosten aug 23 - jul 24</t>
  </si>
  <si>
    <t>2024-089</t>
  </si>
  <si>
    <t>Journaliseer memoriaalbon 2024-213</t>
  </si>
  <si>
    <t>interestkosten nov 2024</t>
  </si>
  <si>
    <t>Stel grootboekrekening 9100 Interestkosten samen over 2024 en sluit de grootboekrekening af.</t>
  </si>
  <si>
    <t>2024-213</t>
  </si>
  <si>
    <t>interestkosten dec 2024</t>
  </si>
  <si>
    <t>Stel de grootboekrekening 1280 Nog te betalen bedragen samen over 2024 en sluit de grootboekrekening ook af</t>
  </si>
  <si>
    <t>Journaliseer memoriaalbon 2024-214.</t>
  </si>
  <si>
    <t>bedrijfspand nov 2024</t>
  </si>
  <si>
    <t>interest nov 2024 - okt 2023</t>
  </si>
  <si>
    <t>2024 / 12</t>
  </si>
  <si>
    <t>2024-364</t>
  </si>
  <si>
    <t>Waalstraat 6 OZB okt-dec 2024</t>
  </si>
  <si>
    <t>2024 / 9</t>
  </si>
  <si>
    <t>2024-098</t>
  </si>
  <si>
    <t>Journaliseer memoriaalbon 2024-166.</t>
  </si>
  <si>
    <t>NN 589658 sep 2024</t>
  </si>
  <si>
    <t>Stel grootboekrekening 1280 Nog te betalen bedragen samen over september – december 2024. Sluit de grootboekrekening ook af.</t>
  </si>
  <si>
    <t>Berekening maandelijkse interestkosten: 4% x (180.000/12) = 600</t>
  </si>
  <si>
    <t>Uitwerking 13.1 - 13.2</t>
  </si>
  <si>
    <t>Uitwerking 13.3 - 13.6</t>
  </si>
  <si>
    <t>Uitwerking 13.7 - 13.9</t>
  </si>
  <si>
    <t>Uitwerking 13.10 - 13.14</t>
  </si>
  <si>
    <t>Verwerk het bankafschrift in het bankboek,</t>
  </si>
  <si>
    <t>2025/11</t>
  </si>
  <si>
    <t>2025-139</t>
  </si>
  <si>
    <t>aflossing AB112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</si>
</sst>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206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rgb="FF7030A0"/>
      <name val="Arial"/>
      <family val="2"/>
    </font>
    <font>
      <sz val="11"/>
      <color rgb="FF7030A0"/>
      <name val="Arial"/>
      <family val="2"/>
    </font>
    <font>
      <sz val="12"/>
      <color rgb="FF7030A0"/>
      <name val="Arial"/>
      <family val="2"/>
    </font>
    <font>
      <sz val="12"/>
      <color rgb="FF00206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/>
    </xf>
    <xf numFmtId="43" fontId="3" fillId="0" borderId="1" xfId="1" applyFont="1" applyBorder="1" applyAlignment="1" applyProtection="1">
      <alignment vertical="center"/>
      <protection locked="0"/>
    </xf>
    <xf numFmtId="0" fontId="3" fillId="0" borderId="1" xfId="0" applyFont="1" applyBorder="1" applyAlignment="1" applyProtection="1">
      <alignment vertical="center"/>
      <protection locked="0"/>
    </xf>
    <xf numFmtId="43" fontId="3" fillId="0" borderId="6" xfId="1" applyFont="1" applyFill="1" applyBorder="1" applyAlignment="1" applyProtection="1">
      <alignment horizontal="center" vertical="center"/>
      <protection locked="0"/>
    </xf>
    <xf numFmtId="43" fontId="3" fillId="0" borderId="2" xfId="1" applyFont="1" applyFill="1" applyBorder="1" applyAlignment="1" applyProtection="1">
      <alignment vertical="center"/>
      <protection locked="0"/>
    </xf>
    <xf numFmtId="0" fontId="5" fillId="2" borderId="20" xfId="0" applyFont="1" applyFill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10" fillId="0" borderId="0" xfId="0" applyFont="1"/>
    <xf numFmtId="0" fontId="9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64" fontId="3" fillId="0" borderId="2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/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49" fontId="3" fillId="4" borderId="1" xfId="0" applyNumberFormat="1" applyFont="1" applyFill="1" applyBorder="1" applyAlignment="1" applyProtection="1">
      <alignment horizontal="center" vertical="center"/>
      <protection locked="0"/>
    </xf>
    <xf numFmtId="9" fontId="3" fillId="4" borderId="1" xfId="0" applyNumberFormat="1" applyFont="1" applyFill="1" applyBorder="1" applyAlignment="1" applyProtection="1">
      <alignment horizontal="center" vertical="center"/>
      <protection locked="0"/>
    </xf>
    <xf numFmtId="2" fontId="3" fillId="4" borderId="1" xfId="0" applyNumberFormat="1" applyFont="1" applyFill="1" applyBorder="1" applyAlignment="1" applyProtection="1">
      <alignment horizontal="center" vertical="center"/>
      <protection locked="0"/>
    </xf>
    <xf numFmtId="164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locked="0"/>
    </xf>
    <xf numFmtId="43" fontId="3" fillId="0" borderId="0" xfId="1" applyFont="1" applyFill="1" applyBorder="1" applyAlignment="1" applyProtection="1">
      <alignment horizontal="center" vertical="center"/>
      <protection locked="0"/>
    </xf>
    <xf numFmtId="43" fontId="3" fillId="0" borderId="0" xfId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 wrapText="1"/>
      <protection locked="0"/>
    </xf>
    <xf numFmtId="0" fontId="5" fillId="2" borderId="12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 applyProtection="1">
      <alignment horizontal="center" vertical="center"/>
      <protection locked="0"/>
    </xf>
    <xf numFmtId="164" fontId="13" fillId="0" borderId="0" xfId="0" applyNumberFormat="1" applyFont="1" applyAlignment="1">
      <alignment horizontal="left"/>
    </xf>
    <xf numFmtId="43" fontId="3" fillId="0" borderId="1" xfId="0" applyNumberFormat="1" applyFont="1" applyBorder="1" applyAlignment="1" applyProtection="1">
      <alignment vertical="center"/>
      <protection locked="0"/>
    </xf>
    <xf numFmtId="0" fontId="3" fillId="3" borderId="1" xfId="0" applyFont="1" applyFill="1" applyBorder="1" applyAlignment="1">
      <alignment vertical="center"/>
    </xf>
    <xf numFmtId="43" fontId="3" fillId="3" borderId="1" xfId="1" applyFont="1" applyFill="1" applyBorder="1" applyAlignment="1">
      <alignment vertical="center"/>
    </xf>
    <xf numFmtId="43" fontId="3" fillId="0" borderId="1" xfId="1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9" fontId="3" fillId="0" borderId="1" xfId="0" applyNumberFormat="1" applyFont="1" applyBorder="1" applyAlignment="1" applyProtection="1">
      <alignment horizontal="center" vertical="center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0" fontId="3" fillId="4" borderId="0" xfId="0" applyFont="1" applyFill="1" applyAlignment="1">
      <alignment horizontal="left" vertical="center"/>
    </xf>
    <xf numFmtId="43" fontId="8" fillId="0" borderId="0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0" borderId="29" xfId="0" applyFont="1" applyBorder="1" applyAlignment="1" applyProtection="1">
      <alignment horizontal="center" vertical="center"/>
      <protection locked="0"/>
    </xf>
    <xf numFmtId="2" fontId="3" fillId="0" borderId="28" xfId="0" applyNumberFormat="1" applyFont="1" applyBorder="1" applyAlignment="1" applyProtection="1">
      <alignment horizontal="center" vertical="center"/>
      <protection locked="0"/>
    </xf>
    <xf numFmtId="49" fontId="3" fillId="3" borderId="1" xfId="0" applyNumberFormat="1" applyFont="1" applyFill="1" applyBorder="1" applyAlignment="1" applyProtection="1">
      <alignment horizontal="center" vertical="center"/>
      <protection locked="0"/>
    </xf>
    <xf numFmtId="14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4" borderId="1" xfId="0" applyFon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43" fontId="3" fillId="4" borderId="1" xfId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43" fontId="3" fillId="0" borderId="1" xfId="1" applyFont="1" applyBorder="1" applyAlignment="1">
      <alignment vertical="center"/>
    </xf>
    <xf numFmtId="43" fontId="3" fillId="0" borderId="1" xfId="0" applyNumberFormat="1" applyFont="1" applyBorder="1" applyAlignment="1">
      <alignment vertical="center"/>
    </xf>
    <xf numFmtId="43" fontId="8" fillId="0" borderId="6" xfId="1" applyFont="1" applyFill="1" applyBorder="1" applyAlignment="1">
      <alignment horizontal="center" vertical="center" wrapText="1"/>
    </xf>
    <xf numFmtId="43" fontId="8" fillId="0" borderId="2" xfId="1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9" fontId="3" fillId="0" borderId="5" xfId="0" applyNumberFormat="1" applyFont="1" applyBorder="1" applyAlignment="1">
      <alignment horizontal="center" vertical="center"/>
    </xf>
    <xf numFmtId="9" fontId="3" fillId="0" borderId="28" xfId="0" applyNumberFormat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/>
    </xf>
    <xf numFmtId="2" fontId="3" fillId="0" borderId="28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43" fontId="3" fillId="0" borderId="1" xfId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4" borderId="26" xfId="0" applyFont="1" applyFill="1" applyBorder="1" applyAlignment="1">
      <alignment horizontal="left" vertical="center"/>
    </xf>
    <xf numFmtId="0" fontId="3" fillId="4" borderId="23" xfId="0" applyFont="1" applyFill="1" applyBorder="1" applyAlignment="1">
      <alignment horizontal="left" vertical="center"/>
    </xf>
    <xf numFmtId="0" fontId="3" fillId="4" borderId="27" xfId="0" applyFont="1" applyFill="1" applyBorder="1" applyAlignment="1">
      <alignment horizontal="left" vertical="center"/>
    </xf>
    <xf numFmtId="164" fontId="3" fillId="0" borderId="2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1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vertical="center"/>
    </xf>
    <xf numFmtId="164" fontId="3" fillId="4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14" fillId="0" borderId="0" xfId="0" applyFont="1"/>
    <xf numFmtId="0" fontId="4" fillId="0" borderId="0" xfId="0" applyFont="1"/>
    <xf numFmtId="14" fontId="3" fillId="0" borderId="0" xfId="0" applyNumberFormat="1" applyFont="1" applyAlignment="1">
      <alignment horizontal="left"/>
    </xf>
    <xf numFmtId="0" fontId="8" fillId="0" borderId="8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5" fillId="2" borderId="12" xfId="0" applyFont="1" applyFill="1" applyBorder="1" applyAlignment="1">
      <alignment horizontal="left" vertical="center" wrapText="1"/>
    </xf>
    <xf numFmtId="0" fontId="5" fillId="2" borderId="20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>
      <alignment horizontal="left" vertical="center" wrapText="1"/>
    </xf>
    <xf numFmtId="0" fontId="3" fillId="0" borderId="3" xfId="0" applyFont="1" applyBorder="1" applyAlignment="1" applyProtection="1">
      <alignment horizontal="left" vertical="center"/>
      <protection locked="0"/>
    </xf>
    <xf numFmtId="43" fontId="8" fillId="0" borderId="6" xfId="1" applyFont="1" applyFill="1" applyBorder="1" applyAlignment="1">
      <alignment horizontal="right" vertical="center" wrapText="1"/>
    </xf>
    <xf numFmtId="43" fontId="8" fillId="0" borderId="2" xfId="1" applyFont="1" applyFill="1" applyBorder="1" applyAlignment="1">
      <alignment horizontal="right" vertical="center" wrapText="1"/>
    </xf>
    <xf numFmtId="43" fontId="3" fillId="0" borderId="6" xfId="1" applyFont="1" applyFill="1" applyBorder="1" applyAlignment="1" applyProtection="1">
      <alignment horizontal="right" vertical="center"/>
      <protection locked="0"/>
    </xf>
    <xf numFmtId="43" fontId="3" fillId="0" borderId="2" xfId="1" applyFont="1" applyFill="1" applyBorder="1" applyAlignment="1" applyProtection="1">
      <alignment horizontal="right" vertical="center"/>
      <protection locked="0"/>
    </xf>
    <xf numFmtId="43" fontId="8" fillId="0" borderId="31" xfId="1" applyFont="1" applyFill="1" applyBorder="1" applyAlignment="1">
      <alignment horizontal="right" vertical="center" wrapText="1"/>
    </xf>
    <xf numFmtId="43" fontId="8" fillId="0" borderId="5" xfId="1" applyFont="1" applyFill="1" applyBorder="1" applyAlignment="1">
      <alignment horizontal="right" vertical="center" wrapText="1"/>
    </xf>
    <xf numFmtId="43" fontId="8" fillId="0" borderId="1" xfId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right" vertical="center"/>
    </xf>
    <xf numFmtId="43" fontId="8" fillId="0" borderId="20" xfId="1" applyFont="1" applyFill="1" applyBorder="1" applyAlignment="1">
      <alignment horizontal="right" vertical="center" wrapText="1"/>
    </xf>
    <xf numFmtId="43" fontId="8" fillId="0" borderId="11" xfId="1" applyFont="1" applyFill="1" applyBorder="1" applyAlignment="1">
      <alignment horizontal="right" vertical="center" wrapText="1"/>
    </xf>
    <xf numFmtId="0" fontId="7" fillId="8" borderId="13" xfId="0" applyFont="1" applyFill="1" applyBorder="1" applyAlignment="1">
      <alignment horizontal="left" vertical="center" wrapText="1"/>
    </xf>
    <xf numFmtId="14" fontId="8" fillId="0" borderId="1" xfId="0" applyNumberFormat="1" applyFont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 vertical="center"/>
    </xf>
    <xf numFmtId="14" fontId="3" fillId="0" borderId="1" xfId="0" applyNumberFormat="1" applyFont="1" applyBorder="1" applyAlignment="1" applyProtection="1">
      <alignment horizontal="left" vertical="center"/>
      <protection locked="0"/>
    </xf>
    <xf numFmtId="0" fontId="7" fillId="8" borderId="13" xfId="0" applyFont="1" applyFill="1" applyBorder="1" applyAlignment="1">
      <alignment horizontal="right" vertical="center" wrapText="1"/>
    </xf>
    <xf numFmtId="43" fontId="7" fillId="0" borderId="1" xfId="1" applyFont="1" applyFill="1" applyBorder="1" applyAlignment="1">
      <alignment horizontal="right" vertical="center" wrapText="1"/>
    </xf>
    <xf numFmtId="43" fontId="7" fillId="0" borderId="1" xfId="1" applyFont="1" applyFill="1" applyBorder="1" applyAlignment="1" applyProtection="1">
      <alignment horizontal="right" vertical="center" wrapText="1"/>
      <protection locked="0"/>
    </xf>
    <xf numFmtId="0" fontId="8" fillId="0" borderId="2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43" fontId="3" fillId="0" borderId="1" xfId="1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14" fontId="8" fillId="0" borderId="1" xfId="0" applyNumberFormat="1" applyFont="1" applyBorder="1" applyAlignment="1" applyProtection="1">
      <alignment horizontal="left" vertical="center" wrapText="1"/>
      <protection locked="0"/>
    </xf>
    <xf numFmtId="43" fontId="4" fillId="0" borderId="1" xfId="1" applyFont="1" applyBorder="1" applyAlignment="1">
      <alignment horizontal="right" vertical="center"/>
    </xf>
    <xf numFmtId="43" fontId="4" fillId="0" borderId="1" xfId="1" applyFont="1" applyBorder="1" applyAlignment="1" applyProtection="1">
      <alignment horizontal="right" vertical="center"/>
      <protection locked="0"/>
    </xf>
    <xf numFmtId="43" fontId="8" fillId="0" borderId="1" xfId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5" fillId="7" borderId="8" xfId="0" applyFont="1" applyFill="1" applyBorder="1" applyAlignment="1">
      <alignment horizontal="right" vertical="center" wrapText="1"/>
    </xf>
    <xf numFmtId="0" fontId="11" fillId="0" borderId="0" xfId="2" quotePrefix="1"/>
    <xf numFmtId="0" fontId="15" fillId="0" borderId="0" xfId="0" applyFont="1" applyAlignment="1">
      <alignment vertical="center"/>
    </xf>
    <xf numFmtId="164" fontId="3" fillId="0" borderId="0" xfId="0" applyNumberFormat="1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43" fontId="3" fillId="0" borderId="0" xfId="1" applyFont="1" applyFill="1" applyBorder="1" applyAlignment="1" applyProtection="1">
      <alignment horizontal="right" vertical="center"/>
      <protection locked="0"/>
    </xf>
    <xf numFmtId="0" fontId="3" fillId="4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6" fillId="6" borderId="7" xfId="0" applyFont="1" applyFill="1" applyBorder="1" applyAlignment="1">
      <alignment horizontal="left" vertical="center"/>
    </xf>
    <xf numFmtId="0" fontId="6" fillId="6" borderId="9" xfId="0" applyFont="1" applyFill="1" applyBorder="1" applyAlignment="1">
      <alignment horizontal="left" vertical="center"/>
    </xf>
    <xf numFmtId="0" fontId="3" fillId="4" borderId="1" xfId="0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49" fontId="3" fillId="0" borderId="7" xfId="0" applyNumberFormat="1" applyFont="1" applyBorder="1" applyAlignment="1" applyProtection="1">
      <alignment horizontal="left" vertical="center" wrapText="1"/>
      <protection locked="0"/>
    </xf>
    <xf numFmtId="49" fontId="3" fillId="0" borderId="9" xfId="0" applyNumberFormat="1" applyFont="1" applyBorder="1" applyAlignment="1" applyProtection="1">
      <alignment horizontal="left" vertical="center" wrapText="1"/>
      <protection locked="0"/>
    </xf>
    <xf numFmtId="49" fontId="3" fillId="0" borderId="8" xfId="0" applyNumberFormat="1" applyFont="1" applyBorder="1" applyAlignment="1" applyProtection="1">
      <alignment horizontal="left" vertical="center" wrapText="1"/>
      <protection locked="0"/>
    </xf>
    <xf numFmtId="0" fontId="5" fillId="2" borderId="17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2" borderId="2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26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left" vertical="center" wrapText="1"/>
    </xf>
    <xf numFmtId="0" fontId="5" fillId="2" borderId="2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5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horizontal="left" vertical="center" wrapText="1"/>
    </xf>
    <xf numFmtId="0" fontId="5" fillId="2" borderId="24" xfId="0" applyFont="1" applyFill="1" applyBorder="1" applyAlignment="1">
      <alignment horizontal="right" vertical="center" wrapText="1"/>
    </xf>
    <xf numFmtId="0" fontId="5" fillId="2" borderId="21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7" fontId="3" fillId="0" borderId="1" xfId="0" applyNumberFormat="1" applyFont="1" applyBorder="1" applyAlignment="1">
      <alignment horizontal="left" vertical="center" wrapText="1"/>
    </xf>
    <xf numFmtId="0" fontId="5" fillId="2" borderId="25" xfId="0" applyFont="1" applyFill="1" applyBorder="1" applyAlignment="1">
      <alignment horizontal="right" vertical="center" wrapText="1"/>
    </xf>
    <xf numFmtId="0" fontId="5" fillId="2" borderId="11" xfId="0" applyFont="1" applyFill="1" applyBorder="1" applyAlignment="1">
      <alignment horizontal="righ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9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14" fontId="8" fillId="0" borderId="0" xfId="0" applyNumberFormat="1" applyFont="1" applyAlignment="1">
      <alignment horizontal="left" vertical="top" wrapText="1"/>
    </xf>
    <xf numFmtId="14" fontId="8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5" fillId="7" borderId="7" xfId="0" applyFont="1" applyFill="1" applyBorder="1" applyAlignment="1">
      <alignment horizontal="left" vertical="center" wrapText="1"/>
    </xf>
    <xf numFmtId="0" fontId="5" fillId="7" borderId="9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49" fontId="3" fillId="4" borderId="1" xfId="0" applyNumberFormat="1" applyFont="1" applyFill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8" fillId="0" borderId="1" xfId="0" applyFont="1" applyBorder="1" applyAlignment="1" applyProtection="1">
      <alignment horizontal="left" vertical="center" wrapText="1"/>
      <protection locked="0"/>
    </xf>
  </cellXfs>
  <cellStyles count="3">
    <cellStyle name="Hyperlink" xfId="2" builtinId="8"/>
    <cellStyle name="Komma" xfId="1" builtinId="3"/>
    <cellStyle name="Standaard" xfId="0" builtinId="0"/>
  </cellStyles>
  <dxfs count="0"/>
  <tableStyles count="0" defaultTableStyle="TableStyleMedium2" defaultPivotStyle="PivotStyleLight16"/>
  <colors>
    <mruColors>
      <color rgb="FFFF33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AE282-808E-45B0-87B5-B1657DD1A5E8}">
  <dimension ref="A1:G13"/>
  <sheetViews>
    <sheetView showGridLines="0" zoomScale="190" zoomScaleNormal="190" workbookViewId="0">
      <selection activeCell="B10" sqref="B10"/>
    </sheetView>
  </sheetViews>
  <sheetFormatPr defaultColWidth="8.86328125" defaultRowHeight="15" x14ac:dyDescent="0.4"/>
  <cols>
    <col min="1" max="1" width="8.86328125" style="20"/>
    <col min="2" max="2" width="26.59765625" style="20" customWidth="1"/>
    <col min="3" max="16384" width="8.86328125" style="20"/>
  </cols>
  <sheetData>
    <row r="1" spans="1:7" x14ac:dyDescent="0.4">
      <c r="A1" s="115" t="s">
        <v>155</v>
      </c>
    </row>
    <row r="2" spans="1:7" x14ac:dyDescent="0.4">
      <c r="A2" s="115"/>
    </row>
    <row r="3" spans="1:7" x14ac:dyDescent="0.4">
      <c r="A3" s="115" t="s">
        <v>110</v>
      </c>
    </row>
    <row r="5" spans="1:7" x14ac:dyDescent="0.4">
      <c r="A5" s="20" t="s">
        <v>88</v>
      </c>
      <c r="B5" s="116">
        <v>45505</v>
      </c>
    </row>
    <row r="6" spans="1:7" x14ac:dyDescent="0.4">
      <c r="B6" s="116"/>
    </row>
    <row r="7" spans="1:7" x14ac:dyDescent="0.4">
      <c r="A7" s="114" t="s">
        <v>84</v>
      </c>
      <c r="B7" s="114" t="s">
        <v>211</v>
      </c>
      <c r="C7" s="114"/>
      <c r="D7" s="114"/>
      <c r="E7" s="114"/>
      <c r="F7" s="114"/>
      <c r="G7" s="114"/>
    </row>
    <row r="8" spans="1:7" x14ac:dyDescent="0.4">
      <c r="A8" s="114"/>
      <c r="B8" s="114" t="s">
        <v>212</v>
      </c>
      <c r="C8" s="114"/>
      <c r="D8" s="114"/>
      <c r="E8" s="114"/>
      <c r="F8" s="114"/>
      <c r="G8" s="114"/>
    </row>
    <row r="10" spans="1:7" ht="15.4" x14ac:dyDescent="0.45">
      <c r="A10" s="20" t="s">
        <v>89</v>
      </c>
      <c r="B10" s="153" t="s">
        <v>254</v>
      </c>
    </row>
    <row r="11" spans="1:7" ht="15.4" x14ac:dyDescent="0.45">
      <c r="B11" s="153" t="s">
        <v>255</v>
      </c>
    </row>
    <row r="12" spans="1:7" ht="15.4" x14ac:dyDescent="0.45">
      <c r="B12" s="153" t="s">
        <v>256</v>
      </c>
    </row>
    <row r="13" spans="1:7" ht="15.4" x14ac:dyDescent="0.45">
      <c r="B13" s="153" t="s">
        <v>257</v>
      </c>
    </row>
  </sheetData>
  <hyperlinks>
    <hyperlink ref="B10" location="'13.1 - 13.2'!A1" display="Uitwerking 13.1 - 13.2" xr:uid="{37CA0120-BB18-42F3-B66C-75C49C77F7E8}"/>
    <hyperlink ref="B11" location="'13.3 - 13.6'!A1" display="Uitwerking 13.3 - 13.6" xr:uid="{57E509A7-94AD-466F-96CF-77D51DC14DDE}"/>
    <hyperlink ref="B12" location="'13.7 - 13.9'!A1" display="Uitwerking 13.7 - 13.9" xr:uid="{C7917013-82B1-4031-9296-6742F527C64C}"/>
    <hyperlink ref="B13" location="'13.10 - 13.14'!A1" display="Uitwerking 13.10 - 13.14" xr:uid="{7D031884-58F6-4687-BBE3-13F8AF89B3E3}"/>
  </hyperlink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1494B-3D1E-4618-9BC2-28A1FEE6303E}">
  <dimension ref="A1:C73"/>
  <sheetViews>
    <sheetView topLeftCell="A59" zoomScale="175" zoomScaleNormal="175" workbookViewId="0">
      <selection activeCell="B29" sqref="B29"/>
    </sheetView>
  </sheetViews>
  <sheetFormatPr defaultColWidth="8.86328125" defaultRowHeight="13.5" x14ac:dyDescent="0.35"/>
  <cols>
    <col min="1" max="1" width="8.86328125" style="22"/>
    <col min="2" max="2" width="34.265625" style="22" customWidth="1"/>
    <col min="3" max="16384" width="8.86328125" style="22"/>
  </cols>
  <sheetData>
    <row r="1" spans="1:2" ht="13.9" x14ac:dyDescent="0.4">
      <c r="A1" s="21" t="s">
        <v>90</v>
      </c>
    </row>
    <row r="3" spans="1:2" s="21" customFormat="1" ht="13.9" x14ac:dyDescent="0.4">
      <c r="A3" s="21" t="s">
        <v>107</v>
      </c>
    </row>
    <row r="5" spans="1:2" ht="13.9" x14ac:dyDescent="0.4">
      <c r="A5" s="21" t="s">
        <v>83</v>
      </c>
    </row>
    <row r="6" spans="1:2" x14ac:dyDescent="0.35">
      <c r="A6" s="22" t="s">
        <v>103</v>
      </c>
    </row>
    <row r="7" spans="1:2" x14ac:dyDescent="0.35">
      <c r="A7" s="22" t="s">
        <v>80</v>
      </c>
    </row>
    <row r="8" spans="1:2" x14ac:dyDescent="0.35">
      <c r="A8" s="22" t="s">
        <v>81</v>
      </c>
    </row>
    <row r="10" spans="1:2" s="23" customFormat="1" ht="13.9" x14ac:dyDescent="0.4">
      <c r="A10" s="23" t="s">
        <v>84</v>
      </c>
      <c r="B10" s="23" t="s">
        <v>86</v>
      </c>
    </row>
    <row r="11" spans="1:2" x14ac:dyDescent="0.35">
      <c r="B11" s="22" t="s">
        <v>85</v>
      </c>
    </row>
    <row r="12" spans="1:2" x14ac:dyDescent="0.35">
      <c r="B12" s="22" t="s">
        <v>87</v>
      </c>
    </row>
    <row r="13" spans="1:2" x14ac:dyDescent="0.35">
      <c r="B13" s="22" t="s">
        <v>92</v>
      </c>
    </row>
    <row r="14" spans="1:2" x14ac:dyDescent="0.35">
      <c r="B14" s="22" t="s">
        <v>93</v>
      </c>
    </row>
    <row r="16" spans="1:2" s="23" customFormat="1" ht="13.9" x14ac:dyDescent="0.4">
      <c r="A16" s="23" t="s">
        <v>84</v>
      </c>
      <c r="B16" s="23" t="s">
        <v>82</v>
      </c>
    </row>
    <row r="18" spans="1:3" ht="13.9" x14ac:dyDescent="0.4">
      <c r="A18" s="21" t="s">
        <v>28</v>
      </c>
      <c r="C18" s="22" t="s">
        <v>94</v>
      </c>
    </row>
    <row r="19" spans="1:3" x14ac:dyDescent="0.35">
      <c r="A19" s="24">
        <v>200</v>
      </c>
      <c r="B19" s="22" t="s">
        <v>29</v>
      </c>
    </row>
    <row r="20" spans="1:3" x14ac:dyDescent="0.35">
      <c r="A20" s="24">
        <v>210</v>
      </c>
      <c r="B20" s="22" t="s">
        <v>30</v>
      </c>
    </row>
    <row r="21" spans="1:3" x14ac:dyDescent="0.35">
      <c r="A21" s="24">
        <v>300</v>
      </c>
      <c r="B21" s="22" t="s">
        <v>31</v>
      </c>
    </row>
    <row r="22" spans="1:3" x14ac:dyDescent="0.35">
      <c r="A22" s="24">
        <v>310</v>
      </c>
      <c r="B22" s="22" t="s">
        <v>32</v>
      </c>
    </row>
    <row r="23" spans="1:3" x14ac:dyDescent="0.35">
      <c r="A23" s="24">
        <v>500</v>
      </c>
      <c r="B23" s="22" t="s">
        <v>33</v>
      </c>
    </row>
    <row r="24" spans="1:3" x14ac:dyDescent="0.35">
      <c r="A24" s="24">
        <v>510</v>
      </c>
      <c r="B24" s="22" t="s">
        <v>34</v>
      </c>
    </row>
    <row r="25" spans="1:3" x14ac:dyDescent="0.35">
      <c r="A25" s="24">
        <v>600</v>
      </c>
      <c r="B25" s="22" t="s">
        <v>35</v>
      </c>
    </row>
    <row r="26" spans="1:3" x14ac:dyDescent="0.35">
      <c r="A26" s="24">
        <v>680</v>
      </c>
      <c r="B26" s="22" t="s">
        <v>36</v>
      </c>
    </row>
    <row r="27" spans="1:3" x14ac:dyDescent="0.35">
      <c r="A27" s="24">
        <v>700</v>
      </c>
      <c r="B27" s="22" t="s">
        <v>37</v>
      </c>
    </row>
    <row r="28" spans="1:3" x14ac:dyDescent="0.35">
      <c r="A28" s="45">
        <v>800</v>
      </c>
      <c r="B28" s="27" t="s">
        <v>111</v>
      </c>
    </row>
    <row r="29" spans="1:3" x14ac:dyDescent="0.35">
      <c r="A29" s="45">
        <v>810</v>
      </c>
      <c r="B29" s="27" t="s">
        <v>112</v>
      </c>
    </row>
    <row r="30" spans="1:3" x14ac:dyDescent="0.35">
      <c r="A30" s="25">
        <v>1000</v>
      </c>
      <c r="B30" s="22" t="s">
        <v>38</v>
      </c>
    </row>
    <row r="31" spans="1:3" x14ac:dyDescent="0.35">
      <c r="A31" s="25">
        <v>1050</v>
      </c>
      <c r="B31" s="22" t="s">
        <v>39</v>
      </c>
    </row>
    <row r="32" spans="1:3" x14ac:dyDescent="0.35">
      <c r="A32" s="25">
        <v>1060</v>
      </c>
      <c r="B32" s="22" t="s">
        <v>40</v>
      </c>
    </row>
    <row r="33" spans="1:2" x14ac:dyDescent="0.35">
      <c r="A33" s="25">
        <v>1070</v>
      </c>
      <c r="B33" s="22" t="s">
        <v>41</v>
      </c>
    </row>
    <row r="34" spans="1:2" x14ac:dyDescent="0.35">
      <c r="A34" s="25">
        <v>1080</v>
      </c>
      <c r="B34" s="22" t="s">
        <v>42</v>
      </c>
    </row>
    <row r="35" spans="1:2" x14ac:dyDescent="0.35">
      <c r="A35" s="25">
        <v>1100</v>
      </c>
      <c r="B35" s="22" t="s">
        <v>43</v>
      </c>
    </row>
    <row r="36" spans="1:2" x14ac:dyDescent="0.35">
      <c r="A36" s="25">
        <v>1200</v>
      </c>
      <c r="B36" s="22" t="s">
        <v>44</v>
      </c>
    </row>
    <row r="37" spans="1:2" x14ac:dyDescent="0.35">
      <c r="A37" s="25">
        <v>1240</v>
      </c>
      <c r="B37" s="22" t="s">
        <v>45</v>
      </c>
    </row>
    <row r="38" spans="1:2" x14ac:dyDescent="0.35">
      <c r="A38" s="25">
        <v>1260</v>
      </c>
      <c r="B38" s="22" t="s">
        <v>46</v>
      </c>
    </row>
    <row r="39" spans="1:2" x14ac:dyDescent="0.35">
      <c r="A39" s="25">
        <v>1270</v>
      </c>
      <c r="B39" s="22" t="s">
        <v>47</v>
      </c>
    </row>
    <row r="40" spans="1:2" x14ac:dyDescent="0.35">
      <c r="A40" s="25">
        <v>1280</v>
      </c>
      <c r="B40" s="22" t="s">
        <v>48</v>
      </c>
    </row>
    <row r="41" spans="1:2" x14ac:dyDescent="0.35">
      <c r="A41" s="25">
        <v>1400</v>
      </c>
      <c r="B41" s="22" t="s">
        <v>49</v>
      </c>
    </row>
    <row r="42" spans="1:2" x14ac:dyDescent="0.35">
      <c r="A42" s="25">
        <v>1500</v>
      </c>
      <c r="B42" s="22" t="s">
        <v>50</v>
      </c>
    </row>
    <row r="43" spans="1:2" x14ac:dyDescent="0.35">
      <c r="A43" s="25">
        <v>1520</v>
      </c>
      <c r="B43" s="22" t="s">
        <v>51</v>
      </c>
    </row>
    <row r="44" spans="1:2" x14ac:dyDescent="0.35">
      <c r="A44" s="25">
        <v>1600</v>
      </c>
      <c r="B44" s="22" t="s">
        <v>52</v>
      </c>
    </row>
    <row r="45" spans="1:2" x14ac:dyDescent="0.35">
      <c r="A45" s="25">
        <v>1650</v>
      </c>
      <c r="B45" s="22" t="s">
        <v>53</v>
      </c>
    </row>
    <row r="46" spans="1:2" x14ac:dyDescent="0.35">
      <c r="A46" s="25">
        <v>1660</v>
      </c>
      <c r="B46" s="22" t="s">
        <v>54</v>
      </c>
    </row>
    <row r="47" spans="1:2" x14ac:dyDescent="0.35">
      <c r="A47" s="25">
        <v>1665</v>
      </c>
      <c r="B47" s="22" t="s">
        <v>55</v>
      </c>
    </row>
    <row r="48" spans="1:2" x14ac:dyDescent="0.35">
      <c r="A48" s="25">
        <v>1680</v>
      </c>
      <c r="B48" s="22" t="s">
        <v>56</v>
      </c>
    </row>
    <row r="49" spans="1:2" x14ac:dyDescent="0.35">
      <c r="A49" s="25">
        <v>3000</v>
      </c>
      <c r="B49" s="22" t="s">
        <v>57</v>
      </c>
    </row>
    <row r="50" spans="1:2" x14ac:dyDescent="0.35">
      <c r="A50" s="25">
        <v>4000</v>
      </c>
      <c r="B50" s="22" t="s">
        <v>58</v>
      </c>
    </row>
    <row r="51" spans="1:2" x14ac:dyDescent="0.35">
      <c r="A51" s="25">
        <v>4050</v>
      </c>
      <c r="B51" s="22" t="s">
        <v>59</v>
      </c>
    </row>
    <row r="52" spans="1:2" x14ac:dyDescent="0.35">
      <c r="A52" s="25">
        <v>4060</v>
      </c>
      <c r="B52" s="22" t="s">
        <v>60</v>
      </c>
    </row>
    <row r="53" spans="1:2" x14ac:dyDescent="0.35">
      <c r="A53" s="25">
        <v>4100</v>
      </c>
      <c r="B53" s="22" t="s">
        <v>61</v>
      </c>
    </row>
    <row r="54" spans="1:2" x14ac:dyDescent="0.35">
      <c r="A54" s="25">
        <v>4120</v>
      </c>
      <c r="B54" s="22" t="s">
        <v>62</v>
      </c>
    </row>
    <row r="55" spans="1:2" x14ac:dyDescent="0.35">
      <c r="A55" s="25">
        <v>4200</v>
      </c>
      <c r="B55" s="22" t="s">
        <v>63</v>
      </c>
    </row>
    <row r="56" spans="1:2" x14ac:dyDescent="0.35">
      <c r="A56" s="25">
        <v>4250</v>
      </c>
      <c r="B56" s="22" t="s">
        <v>64</v>
      </c>
    </row>
    <row r="57" spans="1:2" x14ac:dyDescent="0.35">
      <c r="A57" s="25">
        <v>4300</v>
      </c>
      <c r="B57" s="22" t="s">
        <v>65</v>
      </c>
    </row>
    <row r="58" spans="1:2" x14ac:dyDescent="0.35">
      <c r="A58" s="25">
        <v>4350</v>
      </c>
      <c r="B58" s="22" t="s">
        <v>66</v>
      </c>
    </row>
    <row r="59" spans="1:2" x14ac:dyDescent="0.35">
      <c r="A59" s="25">
        <v>4400</v>
      </c>
      <c r="B59" s="22" t="s">
        <v>67</v>
      </c>
    </row>
    <row r="60" spans="1:2" x14ac:dyDescent="0.35">
      <c r="A60" s="25">
        <v>4600</v>
      </c>
      <c r="B60" s="22" t="s">
        <v>68</v>
      </c>
    </row>
    <row r="61" spans="1:2" x14ac:dyDescent="0.35">
      <c r="A61" s="25">
        <v>4650</v>
      </c>
      <c r="B61" s="22" t="s">
        <v>69</v>
      </c>
    </row>
    <row r="62" spans="1:2" x14ac:dyDescent="0.35">
      <c r="A62" s="25">
        <v>4700</v>
      </c>
      <c r="B62" s="22" t="s">
        <v>79</v>
      </c>
    </row>
    <row r="63" spans="1:2" x14ac:dyDescent="0.35">
      <c r="A63" s="25">
        <v>4960</v>
      </c>
      <c r="B63" s="22" t="s">
        <v>70</v>
      </c>
    </row>
    <row r="64" spans="1:2" x14ac:dyDescent="0.35">
      <c r="A64" s="25">
        <v>4970</v>
      </c>
      <c r="B64" s="22" t="s">
        <v>71</v>
      </c>
    </row>
    <row r="65" spans="1:2" x14ac:dyDescent="0.35">
      <c r="A65" s="25">
        <v>4990</v>
      </c>
      <c r="B65" s="22" t="s">
        <v>72</v>
      </c>
    </row>
    <row r="66" spans="1:2" x14ac:dyDescent="0.35">
      <c r="A66" s="25">
        <v>7000</v>
      </c>
      <c r="B66" s="22" t="s">
        <v>73</v>
      </c>
    </row>
    <row r="67" spans="1:2" x14ac:dyDescent="0.35">
      <c r="A67" s="25">
        <v>8200</v>
      </c>
      <c r="B67" s="22" t="s">
        <v>74</v>
      </c>
    </row>
    <row r="68" spans="1:2" x14ac:dyDescent="0.35">
      <c r="A68" s="25">
        <v>8400</v>
      </c>
      <c r="B68" s="22" t="s">
        <v>75</v>
      </c>
    </row>
    <row r="69" spans="1:2" x14ac:dyDescent="0.35">
      <c r="A69" s="25">
        <v>8500</v>
      </c>
      <c r="B69" s="22" t="s">
        <v>76</v>
      </c>
    </row>
    <row r="70" spans="1:2" x14ac:dyDescent="0.35">
      <c r="A70" s="25">
        <v>8550</v>
      </c>
      <c r="B70" s="22" t="s">
        <v>77</v>
      </c>
    </row>
    <row r="71" spans="1:2" x14ac:dyDescent="0.35">
      <c r="A71" s="25">
        <v>9100</v>
      </c>
      <c r="B71" s="22" t="s">
        <v>78</v>
      </c>
    </row>
    <row r="72" spans="1:2" x14ac:dyDescent="0.35">
      <c r="A72" s="25">
        <v>9600</v>
      </c>
      <c r="B72" s="22" t="s">
        <v>101</v>
      </c>
    </row>
    <row r="73" spans="1:2" x14ac:dyDescent="0.35">
      <c r="A73" s="25">
        <v>9900</v>
      </c>
      <c r="B73" s="22" t="s">
        <v>102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A44FC-B890-41ED-BDB9-1C60C0FF0D37}">
  <dimension ref="A1:M132"/>
  <sheetViews>
    <sheetView showGridLines="0" topLeftCell="A72" zoomScaleNormal="100" workbookViewId="0">
      <selection activeCell="A79" sqref="A79:M91"/>
    </sheetView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3" width="11.73046875" style="2" customWidth="1"/>
    <col min="4" max="4" width="10.1328125" style="2" customWidth="1"/>
    <col min="5" max="5" width="17.3984375" style="2" customWidth="1"/>
    <col min="6" max="6" width="12.3984375" style="2" bestFit="1" customWidth="1"/>
    <col min="7" max="7" width="9.73046875" style="2" customWidth="1"/>
    <col min="8" max="8" width="11" style="2" customWidth="1"/>
    <col min="9" max="9" width="13" style="2" customWidth="1"/>
    <col min="10" max="10" width="13.1328125" style="2" customWidth="1"/>
    <col min="11" max="11" width="12.7304687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156</v>
      </c>
      <c r="D1" s="1" t="s">
        <v>113</v>
      </c>
    </row>
    <row r="2" spans="1:11" x14ac:dyDescent="0.45">
      <c r="B2" s="30"/>
    </row>
    <row r="3" spans="1:11" x14ac:dyDescent="0.45">
      <c r="B3" s="1" t="s">
        <v>114</v>
      </c>
    </row>
    <row r="4" spans="1:11" x14ac:dyDescent="0.45">
      <c r="A4" s="29" t="s">
        <v>16</v>
      </c>
      <c r="B4" s="2" t="s">
        <v>124</v>
      </c>
    </row>
    <row r="5" spans="1:11" x14ac:dyDescent="0.45">
      <c r="A5" s="4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x14ac:dyDescent="0.45">
      <c r="A6" s="4"/>
      <c r="B6" s="5" t="s">
        <v>95</v>
      </c>
      <c r="C6" s="3"/>
      <c r="D6" s="3"/>
      <c r="E6" s="3"/>
      <c r="F6" s="3"/>
      <c r="G6" s="3"/>
      <c r="H6" s="3"/>
      <c r="I6" s="3"/>
      <c r="J6" s="3"/>
      <c r="K6" s="3"/>
    </row>
    <row r="7" spans="1:11" x14ac:dyDescent="0.45">
      <c r="A7" s="4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18" customHeight="1" x14ac:dyDescent="0.45">
      <c r="A8" s="4"/>
      <c r="B8" s="6" t="s">
        <v>5</v>
      </c>
      <c r="C8" s="73">
        <v>14055</v>
      </c>
      <c r="D8" s="158" t="s">
        <v>158</v>
      </c>
      <c r="E8" s="158"/>
      <c r="F8" s="3"/>
      <c r="G8" s="3"/>
      <c r="H8" s="3"/>
      <c r="I8" s="3"/>
      <c r="J8" s="3"/>
      <c r="K8" s="3"/>
    </row>
    <row r="9" spans="1:11" x14ac:dyDescent="0.45">
      <c r="A9" s="4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ht="18" customHeight="1" x14ac:dyDescent="0.45">
      <c r="A10" s="4"/>
      <c r="B10" s="6" t="s">
        <v>0</v>
      </c>
      <c r="C10" s="7">
        <v>50</v>
      </c>
      <c r="D10" s="3"/>
      <c r="E10" s="6" t="s">
        <v>8</v>
      </c>
      <c r="F10" s="8" t="s">
        <v>213</v>
      </c>
      <c r="G10" s="3"/>
      <c r="H10" s="159" t="s">
        <v>9</v>
      </c>
      <c r="I10" s="160"/>
      <c r="J10" s="9" t="s">
        <v>214</v>
      </c>
      <c r="K10" s="3"/>
    </row>
    <row r="11" spans="1:11" ht="18" customHeight="1" x14ac:dyDescent="0.45">
      <c r="A11" s="4"/>
      <c r="B11" s="6" t="s">
        <v>6</v>
      </c>
      <c r="C11" s="73" t="s">
        <v>159</v>
      </c>
      <c r="D11" s="3"/>
      <c r="E11" s="6" t="s">
        <v>24</v>
      </c>
      <c r="F11" s="75" t="s">
        <v>160</v>
      </c>
      <c r="G11" s="3"/>
      <c r="H11" s="159" t="s">
        <v>1</v>
      </c>
      <c r="I11" s="160"/>
      <c r="J11" s="74">
        <v>45597</v>
      </c>
      <c r="K11" s="3"/>
    </row>
    <row r="12" spans="1:11" ht="18" customHeight="1" x14ac:dyDescent="0.45">
      <c r="A12" s="4"/>
      <c r="B12" s="6" t="s">
        <v>7</v>
      </c>
      <c r="C12" s="74">
        <v>45627</v>
      </c>
      <c r="D12" s="3"/>
      <c r="E12" s="6" t="s">
        <v>4</v>
      </c>
      <c r="F12" s="75" t="s">
        <v>161</v>
      </c>
      <c r="G12" s="3"/>
      <c r="H12" s="159" t="s">
        <v>10</v>
      </c>
      <c r="I12" s="160"/>
      <c r="J12" s="76">
        <f>I17+J17</f>
        <v>72600</v>
      </c>
      <c r="K12" s="3" t="s">
        <v>11</v>
      </c>
    </row>
    <row r="13" spans="1:11" x14ac:dyDescent="0.45">
      <c r="A13" s="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x14ac:dyDescent="0.45">
      <c r="A14" s="4"/>
      <c r="B14" s="5" t="s">
        <v>12</v>
      </c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5">
      <c r="A15" s="4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 ht="30" x14ac:dyDescent="0.45">
      <c r="A16" s="4"/>
      <c r="B16" s="43" t="s">
        <v>96</v>
      </c>
      <c r="C16" s="161" t="s">
        <v>6</v>
      </c>
      <c r="D16" s="161"/>
      <c r="E16" s="161"/>
      <c r="F16" s="43" t="s">
        <v>2</v>
      </c>
      <c r="G16" s="43" t="s">
        <v>19</v>
      </c>
      <c r="H16" s="43" t="s">
        <v>106</v>
      </c>
      <c r="I16" s="43" t="s">
        <v>10</v>
      </c>
      <c r="J16" s="43" t="s">
        <v>3</v>
      </c>
      <c r="K16" s="3"/>
    </row>
    <row r="17" spans="1:13" ht="18" customHeight="1" x14ac:dyDescent="0.45">
      <c r="A17" s="4"/>
      <c r="B17" s="75" t="s">
        <v>162</v>
      </c>
      <c r="C17" s="162" t="s">
        <v>163</v>
      </c>
      <c r="D17" s="162"/>
      <c r="E17" s="162"/>
      <c r="F17" s="73">
        <v>1</v>
      </c>
      <c r="G17" s="77">
        <v>0.21</v>
      </c>
      <c r="H17" s="78" t="s">
        <v>164</v>
      </c>
      <c r="I17" s="79">
        <v>60000</v>
      </c>
      <c r="J17" s="80">
        <f>G17*I17</f>
        <v>12600</v>
      </c>
      <c r="K17" s="3"/>
    </row>
    <row r="18" spans="1:13" ht="18" customHeight="1" x14ac:dyDescent="0.45">
      <c r="A18" s="4"/>
      <c r="B18" s="31"/>
      <c r="C18" s="171"/>
      <c r="D18" s="171"/>
      <c r="E18" s="171"/>
      <c r="F18" s="44"/>
      <c r="G18" s="32"/>
      <c r="H18" s="33"/>
      <c r="I18" s="14"/>
      <c r="J18" s="46"/>
      <c r="K18" s="3"/>
    </row>
    <row r="19" spans="1:13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3" x14ac:dyDescent="0.45">
      <c r="B20" s="30"/>
    </row>
    <row r="21" spans="1:13" x14ac:dyDescent="0.4">
      <c r="A21" s="29" t="s">
        <v>20</v>
      </c>
      <c r="B21" s="20" t="s">
        <v>115</v>
      </c>
    </row>
    <row r="22" spans="1:13" ht="18" customHeight="1" x14ac:dyDescent="0.45">
      <c r="B22" s="169" t="s">
        <v>25</v>
      </c>
      <c r="C22" s="170"/>
      <c r="D22" s="170"/>
      <c r="E22" s="170"/>
      <c r="F22" s="170"/>
      <c r="G22" s="170"/>
      <c r="H22" s="170"/>
      <c r="I22" s="170"/>
      <c r="J22" s="170"/>
      <c r="K22" s="13" t="s">
        <v>26</v>
      </c>
    </row>
    <row r="23" spans="1:13" ht="18" customHeight="1" x14ac:dyDescent="0.45">
      <c r="B23" s="176" t="s">
        <v>27</v>
      </c>
      <c r="C23" s="177"/>
      <c r="D23" s="177"/>
      <c r="E23" s="178"/>
      <c r="F23" s="179" t="s">
        <v>22</v>
      </c>
      <c r="G23" s="181" t="s">
        <v>6</v>
      </c>
      <c r="H23" s="182"/>
      <c r="I23" s="183"/>
      <c r="J23" s="187" t="s">
        <v>14</v>
      </c>
      <c r="K23" s="195" t="s">
        <v>15</v>
      </c>
    </row>
    <row r="24" spans="1:13" ht="18" customHeight="1" x14ac:dyDescent="0.45">
      <c r="B24" s="120" t="s">
        <v>104</v>
      </c>
      <c r="C24" s="121" t="s">
        <v>105</v>
      </c>
      <c r="D24" s="121"/>
      <c r="E24" s="122"/>
      <c r="F24" s="180"/>
      <c r="G24" s="184"/>
      <c r="H24" s="185"/>
      <c r="I24" s="186"/>
      <c r="J24" s="188"/>
      <c r="K24" s="196"/>
    </row>
    <row r="25" spans="1:13" ht="18" customHeight="1" x14ac:dyDescent="0.45">
      <c r="B25" s="123">
        <v>300</v>
      </c>
      <c r="C25" s="191" t="str">
        <f>_xlfn.XLOOKUP(B25,'H 13 aanwijzingen'!$A$19:$A$73,'H 13 aanwijzingen'!$B$19:$B$73,"",1)</f>
        <v>Inventaris</v>
      </c>
      <c r="D25" s="192"/>
      <c r="E25" s="193"/>
      <c r="F25" s="124"/>
      <c r="G25" s="162" t="s">
        <v>163</v>
      </c>
      <c r="H25" s="162"/>
      <c r="I25" s="162"/>
      <c r="J25" s="126">
        <v>60000</v>
      </c>
      <c r="K25" s="127"/>
    </row>
    <row r="26" spans="1:13" ht="18" customHeight="1" x14ac:dyDescent="0.45">
      <c r="B26" s="123">
        <v>1600</v>
      </c>
      <c r="C26" s="191" t="str">
        <f>_xlfn.XLOOKUP(B26,'H 13 aanwijzingen'!$A$19:$A$73,'H 13 aanwijzingen'!$B$19:$B$73,"",1)</f>
        <v>Te verrekenen omzetbelasting</v>
      </c>
      <c r="D26" s="192"/>
      <c r="E26" s="193"/>
      <c r="F26" s="124"/>
      <c r="G26" s="165" t="s">
        <v>158</v>
      </c>
      <c r="H26" s="172"/>
      <c r="I26" s="166"/>
      <c r="J26" s="126">
        <v>12600</v>
      </c>
      <c r="K26" s="127"/>
    </row>
    <row r="27" spans="1:13" ht="18" customHeight="1" x14ac:dyDescent="0.45">
      <c r="B27" s="123">
        <v>1400</v>
      </c>
      <c r="C27" s="191" t="str">
        <f>_xlfn.XLOOKUP(B27,'H 13 aanwijzingen'!$A$19:$A$73,'H 13 aanwijzingen'!$B$19:$B$73,"",1)</f>
        <v>Crediteuren</v>
      </c>
      <c r="D27" s="192"/>
      <c r="E27" s="193"/>
      <c r="F27" s="124">
        <v>14055</v>
      </c>
      <c r="G27" s="197" t="s">
        <v>161</v>
      </c>
      <c r="H27" s="198"/>
      <c r="I27" s="199"/>
      <c r="J27" s="126"/>
      <c r="K27" s="127">
        <v>72600</v>
      </c>
    </row>
    <row r="28" spans="1:13" ht="18" customHeight="1" x14ac:dyDescent="0.45">
      <c r="B28" s="123"/>
      <c r="C28" s="191" t="str">
        <f>_xlfn.XLOOKUP(B28,'H 13 aanwijzingen'!$A$19:$A$73,'H 13 aanwijzingen'!$B$19:$B$73,"",1)</f>
        <v/>
      </c>
      <c r="D28" s="192"/>
      <c r="E28" s="193"/>
      <c r="F28" s="125"/>
      <c r="G28" s="173"/>
      <c r="H28" s="174"/>
      <c r="I28" s="175"/>
      <c r="J28" s="128"/>
      <c r="K28" s="129"/>
    </row>
    <row r="29" spans="1:13" x14ac:dyDescent="0.45">
      <c r="B29" s="30"/>
    </row>
    <row r="30" spans="1:13" x14ac:dyDescent="0.45">
      <c r="A30" s="29" t="s">
        <v>17</v>
      </c>
      <c r="B30" s="2" t="s">
        <v>116</v>
      </c>
    </row>
    <row r="31" spans="1:13" ht="10.9" customHeight="1" x14ac:dyDescent="0.45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x14ac:dyDescent="0.45">
      <c r="A32" s="4"/>
      <c r="B32" s="5" t="s">
        <v>117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0.9" customHeight="1" x14ac:dyDescent="0.45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8" customHeight="1" x14ac:dyDescent="0.45">
      <c r="A34" s="4"/>
      <c r="B34" s="6" t="s">
        <v>0</v>
      </c>
      <c r="C34" s="47">
        <v>20</v>
      </c>
      <c r="D34" s="3"/>
      <c r="E34" s="6" t="s">
        <v>8</v>
      </c>
      <c r="F34" s="8" t="s">
        <v>213</v>
      </c>
      <c r="G34" s="3"/>
      <c r="H34" s="159" t="s">
        <v>9</v>
      </c>
      <c r="I34" s="159"/>
      <c r="J34" s="9" t="s">
        <v>215</v>
      </c>
      <c r="K34" s="3"/>
      <c r="L34" s="3"/>
      <c r="M34" s="3"/>
    </row>
    <row r="35" spans="1:13" ht="18" customHeight="1" x14ac:dyDescent="0.45">
      <c r="A35" s="4"/>
      <c r="B35" s="6" t="s">
        <v>118</v>
      </c>
      <c r="C35" s="48">
        <v>5986.24</v>
      </c>
      <c r="D35" s="3"/>
      <c r="E35" s="6" t="s">
        <v>119</v>
      </c>
      <c r="F35" s="95">
        <f>C35+J40+J41</f>
        <v>-6613.7599999999948</v>
      </c>
      <c r="G35" s="3"/>
      <c r="H35" s="3"/>
      <c r="I35" s="3"/>
      <c r="J35" s="3"/>
      <c r="K35" s="3"/>
      <c r="L35" s="3"/>
      <c r="M35" s="3"/>
    </row>
    <row r="36" spans="1:13" ht="10.9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45">
      <c r="A37" s="4"/>
      <c r="B37" s="5" t="s">
        <v>12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0.9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30" x14ac:dyDescent="0.45">
      <c r="A39" s="4"/>
      <c r="B39" s="11" t="s">
        <v>13</v>
      </c>
      <c r="C39" s="50" t="s">
        <v>120</v>
      </c>
      <c r="D39" s="51" t="s">
        <v>23</v>
      </c>
      <c r="E39" s="163" t="s">
        <v>6</v>
      </c>
      <c r="F39" s="163"/>
      <c r="G39" s="52" t="s">
        <v>2</v>
      </c>
      <c r="H39" s="11" t="s">
        <v>19</v>
      </c>
      <c r="I39" s="43" t="s">
        <v>106</v>
      </c>
      <c r="J39" s="11" t="s">
        <v>10</v>
      </c>
      <c r="K39" s="11" t="s">
        <v>3</v>
      </c>
      <c r="L39" s="11" t="s">
        <v>121</v>
      </c>
      <c r="M39" s="3"/>
    </row>
    <row r="40" spans="1:13" ht="18" customHeight="1" x14ac:dyDescent="0.45">
      <c r="A40" s="4"/>
      <c r="B40" s="83">
        <v>45626</v>
      </c>
      <c r="C40" s="84" t="s">
        <v>165</v>
      </c>
      <c r="D40" s="85"/>
      <c r="E40" s="164" t="s">
        <v>166</v>
      </c>
      <c r="F40" s="164"/>
      <c r="G40" s="86"/>
      <c r="H40" s="87"/>
      <c r="I40" s="88"/>
      <c r="J40" s="89">
        <v>60000</v>
      </c>
      <c r="K40" s="90"/>
      <c r="L40" s="85"/>
      <c r="M40" s="4"/>
    </row>
    <row r="41" spans="1:13" ht="18" customHeight="1" x14ac:dyDescent="0.45">
      <c r="A41" s="4"/>
      <c r="B41" s="91">
        <v>45626</v>
      </c>
      <c r="C41" s="92">
        <v>1400</v>
      </c>
      <c r="D41" s="92">
        <v>14055</v>
      </c>
      <c r="E41" s="165" t="s">
        <v>161</v>
      </c>
      <c r="F41" s="166"/>
      <c r="G41" s="93"/>
      <c r="H41" s="93"/>
      <c r="I41" s="93"/>
      <c r="J41" s="79">
        <v>-72600</v>
      </c>
      <c r="K41" s="94"/>
      <c r="L41" s="92" t="s">
        <v>214</v>
      </c>
      <c r="M41" s="4"/>
    </row>
    <row r="42" spans="1:13" ht="18" customHeight="1" x14ac:dyDescent="0.45">
      <c r="A42" s="4"/>
      <c r="B42" s="53"/>
      <c r="C42" s="55"/>
      <c r="D42" s="55"/>
      <c r="E42" s="167"/>
      <c r="F42" s="168"/>
      <c r="G42" s="15"/>
      <c r="H42" s="15"/>
      <c r="I42" s="15"/>
      <c r="J42" s="14"/>
      <c r="K42" s="57"/>
      <c r="L42" s="55"/>
      <c r="M42" s="4"/>
    </row>
    <row r="43" spans="1:13" ht="10.9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x14ac:dyDescent="0.45">
      <c r="B44" s="30"/>
    </row>
    <row r="45" spans="1:13" x14ac:dyDescent="0.45">
      <c r="A45" s="29" t="s">
        <v>18</v>
      </c>
      <c r="B45" s="2" t="s">
        <v>122</v>
      </c>
    </row>
    <row r="46" spans="1:13" ht="16.899999999999999" customHeight="1" x14ac:dyDescent="0.45">
      <c r="B46" s="169" t="s">
        <v>25</v>
      </c>
      <c r="C46" s="170"/>
      <c r="D46" s="170"/>
      <c r="E46" s="170"/>
      <c r="F46" s="170"/>
      <c r="G46" s="170"/>
      <c r="H46" s="170"/>
      <c r="I46" s="170"/>
      <c r="J46" s="170"/>
      <c r="K46" s="13" t="s">
        <v>26</v>
      </c>
    </row>
    <row r="47" spans="1:13" x14ac:dyDescent="0.45">
      <c r="B47" s="176" t="s">
        <v>27</v>
      </c>
      <c r="C47" s="177"/>
      <c r="D47" s="177"/>
      <c r="E47" s="178"/>
      <c r="F47" s="179" t="s">
        <v>22</v>
      </c>
      <c r="G47" s="181" t="s">
        <v>6</v>
      </c>
      <c r="H47" s="182"/>
      <c r="I47" s="183"/>
      <c r="J47" s="220" t="s">
        <v>14</v>
      </c>
      <c r="K47" s="222" t="s">
        <v>15</v>
      </c>
    </row>
    <row r="48" spans="1:13" ht="18" customHeight="1" x14ac:dyDescent="0.45">
      <c r="B48" s="120" t="s">
        <v>104</v>
      </c>
      <c r="C48" s="121" t="s">
        <v>105</v>
      </c>
      <c r="D48" s="121"/>
      <c r="E48" s="122"/>
      <c r="F48" s="180"/>
      <c r="G48" s="184"/>
      <c r="H48" s="185"/>
      <c r="I48" s="186"/>
      <c r="J48" s="221"/>
      <c r="K48" s="223"/>
    </row>
    <row r="49" spans="1:13" ht="18" customHeight="1" x14ac:dyDescent="0.45">
      <c r="B49" s="123">
        <v>800</v>
      </c>
      <c r="C49" s="191" t="str">
        <f>_xlfn.XLOOKUP(B49,'H 13 aanwijzingen'!$A$19:$A$73,'H 13 aanwijzingen'!$B$19:$B$73,"",1)</f>
        <v>4% Lening</v>
      </c>
      <c r="D49" s="192"/>
      <c r="E49" s="193"/>
      <c r="F49" s="124"/>
      <c r="G49" s="162" t="s">
        <v>166</v>
      </c>
      <c r="H49" s="162"/>
      <c r="I49" s="162"/>
      <c r="J49" s="126"/>
      <c r="K49" s="127">
        <v>60000</v>
      </c>
    </row>
    <row r="50" spans="1:13" ht="18" customHeight="1" x14ac:dyDescent="0.45">
      <c r="B50" s="123">
        <v>1050</v>
      </c>
      <c r="C50" s="191" t="str">
        <f>_xlfn.XLOOKUP(B50,'H 13 aanwijzingen'!$A$19:$A$73,'H 13 aanwijzingen'!$B$19:$B$73,"",1)</f>
        <v>Rabobank</v>
      </c>
      <c r="D50" s="192"/>
      <c r="E50" s="193"/>
      <c r="F50" s="124"/>
      <c r="G50" s="96" t="s">
        <v>167</v>
      </c>
      <c r="H50" s="97"/>
      <c r="I50" s="98"/>
      <c r="J50" s="126">
        <v>60000</v>
      </c>
      <c r="K50" s="127"/>
    </row>
    <row r="51" spans="1:13" ht="18" customHeight="1" x14ac:dyDescent="0.45">
      <c r="B51" s="123">
        <v>1400</v>
      </c>
      <c r="C51" s="191" t="str">
        <f>_xlfn.XLOOKUP(B51,'H 13 aanwijzingen'!$A$19:$A$73,'H 13 aanwijzingen'!$B$19:$B$73,"",1)</f>
        <v>Crediteuren</v>
      </c>
      <c r="D51" s="192"/>
      <c r="E51" s="193"/>
      <c r="F51" s="124">
        <v>14055</v>
      </c>
      <c r="G51" s="165" t="s">
        <v>161</v>
      </c>
      <c r="H51" s="172"/>
      <c r="I51" s="166"/>
      <c r="J51" s="130">
        <v>72600</v>
      </c>
      <c r="K51" s="131"/>
    </row>
    <row r="52" spans="1:13" ht="18" customHeight="1" x14ac:dyDescent="0.45">
      <c r="B52" s="123">
        <v>1050</v>
      </c>
      <c r="C52" s="191" t="str">
        <f>_xlfn.XLOOKUP(B52,'H 13 aanwijzingen'!$A$19:$A$73,'H 13 aanwijzingen'!$B$19:$B$73,"",1)</f>
        <v>Rabobank</v>
      </c>
      <c r="D52" s="192"/>
      <c r="E52" s="193"/>
      <c r="F52" s="124"/>
      <c r="G52" s="197" t="s">
        <v>158</v>
      </c>
      <c r="H52" s="198"/>
      <c r="I52" s="199"/>
      <c r="J52" s="132"/>
      <c r="K52" s="132">
        <v>72600</v>
      </c>
    </row>
    <row r="53" spans="1:13" ht="18" customHeight="1" x14ac:dyDescent="0.45">
      <c r="B53" s="123"/>
      <c r="C53" s="191" t="str">
        <f>_xlfn.XLOOKUP(B53,'H 13 aanwijzingen'!$A$19:$A$73,'H 13 aanwijzingen'!$B$19:$B$73,"",1)</f>
        <v/>
      </c>
      <c r="D53" s="192"/>
      <c r="E53" s="193"/>
      <c r="F53" s="125"/>
      <c r="G53" s="173"/>
      <c r="H53" s="174"/>
      <c r="I53" s="175"/>
      <c r="J53" s="128"/>
      <c r="K53" s="129"/>
    </row>
    <row r="54" spans="1:13" ht="18" customHeight="1" x14ac:dyDescent="0.45">
      <c r="B54" s="123"/>
      <c r="C54" s="191" t="str">
        <f>_xlfn.XLOOKUP(B54,'H 13 aanwijzingen'!$A$19:$A$73,'H 13 aanwijzingen'!$B$19:$B$73,"",1)</f>
        <v/>
      </c>
      <c r="D54" s="192"/>
      <c r="E54" s="193"/>
      <c r="F54" s="125"/>
      <c r="G54" s="173"/>
      <c r="H54" s="174"/>
      <c r="I54" s="175"/>
      <c r="J54" s="128"/>
      <c r="K54" s="129"/>
    </row>
    <row r="55" spans="1:13" x14ac:dyDescent="0.45">
      <c r="B55" s="58"/>
    </row>
    <row r="56" spans="1:13" x14ac:dyDescent="0.45">
      <c r="A56" s="29" t="s">
        <v>97</v>
      </c>
      <c r="B56" s="2" t="s">
        <v>116</v>
      </c>
    </row>
    <row r="57" spans="1:13" ht="10.9" customHeight="1" x14ac:dyDescent="0.45">
      <c r="A57" s="4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</row>
    <row r="58" spans="1:13" x14ac:dyDescent="0.45">
      <c r="A58" s="4"/>
      <c r="B58" s="5" t="s">
        <v>117</v>
      </c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</row>
    <row r="59" spans="1:13" ht="10.9" customHeight="1" x14ac:dyDescent="0.45">
      <c r="A59" s="4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</row>
    <row r="60" spans="1:13" ht="18" customHeight="1" x14ac:dyDescent="0.45">
      <c r="A60" s="4"/>
      <c r="B60" s="6" t="s">
        <v>0</v>
      </c>
      <c r="C60" s="47">
        <v>20</v>
      </c>
      <c r="D60" s="3"/>
      <c r="E60" s="6" t="s">
        <v>8</v>
      </c>
      <c r="F60" s="8" t="s">
        <v>213</v>
      </c>
      <c r="G60" s="3"/>
      <c r="H60" s="159" t="s">
        <v>9</v>
      </c>
      <c r="I60" s="159"/>
      <c r="J60" s="9" t="s">
        <v>216</v>
      </c>
      <c r="K60" s="3"/>
      <c r="L60" s="3"/>
      <c r="M60" s="3"/>
    </row>
    <row r="61" spans="1:13" ht="18" customHeight="1" x14ac:dyDescent="0.45">
      <c r="A61" s="4"/>
      <c r="B61" s="6" t="s">
        <v>118</v>
      </c>
      <c r="C61" s="48">
        <v>1956.89</v>
      </c>
      <c r="D61" s="3"/>
      <c r="E61" s="6" t="s">
        <v>119</v>
      </c>
      <c r="F61" s="95">
        <f>C61+J66</f>
        <v>1756.89</v>
      </c>
      <c r="G61" s="3"/>
      <c r="H61" s="3"/>
      <c r="I61" s="3"/>
      <c r="J61" s="3"/>
      <c r="K61" s="3"/>
      <c r="L61" s="3"/>
      <c r="M61" s="3"/>
    </row>
    <row r="62" spans="1:13" ht="10.9" customHeight="1" x14ac:dyDescent="0.45">
      <c r="A62" s="4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</row>
    <row r="63" spans="1:13" x14ac:dyDescent="0.45">
      <c r="A63" s="4"/>
      <c r="B63" s="5" t="s">
        <v>12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</row>
    <row r="64" spans="1:13" ht="10.9" customHeight="1" x14ac:dyDescent="0.45">
      <c r="A64" s="4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</row>
    <row r="65" spans="1:13" ht="30" x14ac:dyDescent="0.45">
      <c r="A65" s="4"/>
      <c r="B65" s="11" t="s">
        <v>13</v>
      </c>
      <c r="C65" s="50" t="s">
        <v>120</v>
      </c>
      <c r="D65" s="51" t="s">
        <v>23</v>
      </c>
      <c r="E65" s="163" t="s">
        <v>6</v>
      </c>
      <c r="F65" s="163"/>
      <c r="G65" s="52" t="s">
        <v>2</v>
      </c>
      <c r="H65" s="11" t="s">
        <v>19</v>
      </c>
      <c r="I65" s="43" t="s">
        <v>106</v>
      </c>
      <c r="J65" s="11" t="s">
        <v>10</v>
      </c>
      <c r="K65" s="11" t="s">
        <v>3</v>
      </c>
      <c r="L65" s="11" t="s">
        <v>121</v>
      </c>
      <c r="M65" s="3"/>
    </row>
    <row r="66" spans="1:13" ht="18" customHeight="1" x14ac:dyDescent="0.45">
      <c r="A66" s="4"/>
      <c r="B66" s="91">
        <v>45657</v>
      </c>
      <c r="C66" s="99" t="s">
        <v>168</v>
      </c>
      <c r="D66" s="92"/>
      <c r="E66" s="189" t="s">
        <v>166</v>
      </c>
      <c r="F66" s="189"/>
      <c r="G66" s="92"/>
      <c r="H66" s="100"/>
      <c r="I66" s="100"/>
      <c r="J66" s="95">
        <v>-200</v>
      </c>
      <c r="K66" s="94"/>
      <c r="L66" s="92"/>
      <c r="M66" s="4"/>
    </row>
    <row r="67" spans="1:13" ht="18" customHeight="1" x14ac:dyDescent="0.45">
      <c r="A67" s="4"/>
      <c r="B67" s="53"/>
      <c r="C67" s="54"/>
      <c r="D67" s="55"/>
      <c r="E67" s="190"/>
      <c r="F67" s="190"/>
      <c r="G67" s="55"/>
      <c r="H67" s="56"/>
      <c r="I67" s="56"/>
      <c r="J67" s="49"/>
      <c r="K67" s="57"/>
      <c r="L67" s="55"/>
      <c r="M67" s="4"/>
    </row>
    <row r="68" spans="1:13" ht="10.9" customHeight="1" x14ac:dyDescent="0.45">
      <c r="A68" s="4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</row>
    <row r="70" spans="1:13" x14ac:dyDescent="0.45">
      <c r="A70" s="29" t="s">
        <v>98</v>
      </c>
      <c r="B70" s="2" t="s">
        <v>122</v>
      </c>
    </row>
    <row r="71" spans="1:13" ht="18" customHeight="1" x14ac:dyDescent="0.45">
      <c r="B71" s="169" t="s">
        <v>25</v>
      </c>
      <c r="C71" s="170"/>
      <c r="D71" s="170"/>
      <c r="E71" s="170"/>
      <c r="F71" s="170"/>
      <c r="G71" s="170"/>
      <c r="H71" s="170"/>
      <c r="I71" s="170"/>
      <c r="J71" s="170"/>
      <c r="K71" s="13" t="s">
        <v>26</v>
      </c>
    </row>
    <row r="72" spans="1:13" ht="18" customHeight="1" x14ac:dyDescent="0.45">
      <c r="B72" s="176" t="s">
        <v>27</v>
      </c>
      <c r="C72" s="177"/>
      <c r="D72" s="177"/>
      <c r="E72" s="178"/>
      <c r="F72" s="179" t="s">
        <v>22</v>
      </c>
      <c r="G72" s="181" t="s">
        <v>6</v>
      </c>
      <c r="H72" s="182"/>
      <c r="I72" s="183"/>
      <c r="J72" s="187" t="s">
        <v>14</v>
      </c>
      <c r="K72" s="195" t="s">
        <v>15</v>
      </c>
    </row>
    <row r="73" spans="1:13" ht="18" customHeight="1" x14ac:dyDescent="0.45">
      <c r="B73" s="120" t="s">
        <v>104</v>
      </c>
      <c r="C73" s="121" t="s">
        <v>105</v>
      </c>
      <c r="D73" s="121"/>
      <c r="E73" s="122"/>
      <c r="F73" s="180"/>
      <c r="G73" s="184"/>
      <c r="H73" s="185"/>
      <c r="I73" s="186"/>
      <c r="J73" s="188"/>
      <c r="K73" s="196"/>
    </row>
    <row r="74" spans="1:13" ht="18" customHeight="1" x14ac:dyDescent="0.45">
      <c r="B74" s="123">
        <v>9100</v>
      </c>
      <c r="C74" s="191" t="str">
        <f>_xlfn.XLOOKUP(B74,'H 13 aanwijzingen'!$A$19:$A$73,'H 13 aanwijzingen'!$B$19:$B$73,"",1)</f>
        <v>Interestkosten</v>
      </c>
      <c r="D74" s="192"/>
      <c r="E74" s="193"/>
      <c r="F74" s="124"/>
      <c r="G74" s="162" t="s">
        <v>217</v>
      </c>
      <c r="H74" s="162"/>
      <c r="I74" s="162"/>
      <c r="J74" s="126">
        <v>200</v>
      </c>
      <c r="K74" s="127"/>
    </row>
    <row r="75" spans="1:13" ht="18" customHeight="1" x14ac:dyDescent="0.45">
      <c r="B75" s="123">
        <v>1050</v>
      </c>
      <c r="C75" s="191" t="str">
        <f>_xlfn.XLOOKUP(B75,'H 13 aanwijzingen'!$A$19:$A$73,'H 13 aanwijzingen'!$B$19:$B$73,"",1)</f>
        <v>Rabobank</v>
      </c>
      <c r="D75" s="192"/>
      <c r="E75" s="193"/>
      <c r="F75" s="124"/>
      <c r="G75" s="96" t="s">
        <v>167</v>
      </c>
      <c r="H75" s="97"/>
      <c r="I75" s="98"/>
      <c r="J75" s="126"/>
      <c r="K75" s="127">
        <v>200</v>
      </c>
    </row>
    <row r="76" spans="1:13" ht="18" customHeight="1" x14ac:dyDescent="0.45">
      <c r="B76" s="123"/>
      <c r="C76" s="191" t="str">
        <f>_xlfn.XLOOKUP(B76,'H 13 aanwijzingen'!$A$19:$A$73,'H 13 aanwijzingen'!$B$19:$B$73,"",1)</f>
        <v/>
      </c>
      <c r="D76" s="192"/>
      <c r="E76" s="193"/>
      <c r="F76" s="125"/>
      <c r="G76" s="173"/>
      <c r="H76" s="174"/>
      <c r="I76" s="175"/>
      <c r="J76" s="128"/>
      <c r="K76" s="129"/>
    </row>
    <row r="77" spans="1:13" ht="18" customHeight="1" x14ac:dyDescent="0.45">
      <c r="B77" s="123"/>
      <c r="C77" s="191" t="str">
        <f>_xlfn.XLOOKUP(B77,'H 13 aanwijzingen'!$A$19:$A$73,'H 13 aanwijzingen'!$B$19:$B$73,"",1)</f>
        <v/>
      </c>
      <c r="D77" s="192"/>
      <c r="E77" s="193"/>
      <c r="F77" s="125"/>
      <c r="G77" s="173"/>
      <c r="H77" s="174"/>
      <c r="I77" s="175"/>
      <c r="J77" s="128"/>
      <c r="K77" s="129"/>
    </row>
    <row r="78" spans="1:13" ht="18" customHeight="1" x14ac:dyDescent="0.45">
      <c r="B78" s="155"/>
      <c r="C78" s="35"/>
      <c r="D78" s="35"/>
      <c r="E78" s="35"/>
      <c r="F78" s="156"/>
      <c r="G78" s="37"/>
      <c r="H78" s="37"/>
      <c r="I78" s="37"/>
      <c r="J78" s="157"/>
      <c r="K78" s="157"/>
    </row>
    <row r="79" spans="1:13" ht="18" customHeight="1" x14ac:dyDescent="0.45">
      <c r="A79" s="29" t="s">
        <v>99</v>
      </c>
      <c r="B79" s="155" t="s">
        <v>258</v>
      </c>
      <c r="C79" s="35"/>
      <c r="D79" s="35"/>
      <c r="E79" s="35"/>
      <c r="F79" s="36"/>
      <c r="G79" s="37"/>
      <c r="H79" s="37"/>
      <c r="I79" s="37"/>
      <c r="J79" s="38"/>
      <c r="K79" s="39"/>
    </row>
    <row r="80" spans="1:13" ht="11" customHeight="1" x14ac:dyDescent="0.45">
      <c r="A80" s="4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</row>
    <row r="81" spans="1:13" ht="18" customHeight="1" x14ac:dyDescent="0.45">
      <c r="A81" s="4"/>
      <c r="B81" s="5" t="s">
        <v>117</v>
      </c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ht="11" customHeight="1" x14ac:dyDescent="0.45">
      <c r="A82" s="4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ht="18" customHeight="1" x14ac:dyDescent="0.45">
      <c r="A83" s="4"/>
      <c r="B83" s="6" t="s">
        <v>0</v>
      </c>
      <c r="C83" s="47">
        <v>20</v>
      </c>
      <c r="D83" s="3"/>
      <c r="E83" s="6" t="s">
        <v>8</v>
      </c>
      <c r="F83" s="8" t="s">
        <v>259</v>
      </c>
      <c r="G83" s="3"/>
      <c r="H83" s="159" t="s">
        <v>9</v>
      </c>
      <c r="I83" s="159"/>
      <c r="J83" s="9" t="s">
        <v>260</v>
      </c>
      <c r="K83" s="3"/>
      <c r="L83" s="3"/>
      <c r="M83" s="3"/>
    </row>
    <row r="84" spans="1:13" ht="18" customHeight="1" x14ac:dyDescent="0.45">
      <c r="A84" s="4"/>
      <c r="B84" s="6" t="s">
        <v>118</v>
      </c>
      <c r="C84" s="48">
        <v>2589.64</v>
      </c>
      <c r="D84" s="3"/>
      <c r="E84" s="6" t="s">
        <v>119</v>
      </c>
      <c r="F84" s="95">
        <f>C84+J89+J90</f>
        <v>-3610.36</v>
      </c>
      <c r="G84" s="3"/>
      <c r="H84" s="3"/>
      <c r="I84" s="3"/>
      <c r="J84" s="3"/>
      <c r="K84" s="3"/>
      <c r="L84" s="3"/>
      <c r="M84" s="3"/>
    </row>
    <row r="85" spans="1:13" ht="11" customHeight="1" x14ac:dyDescent="0.45">
      <c r="A85" s="4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</row>
    <row r="86" spans="1:13" ht="18" customHeight="1" x14ac:dyDescent="0.45">
      <c r="A86" s="4"/>
      <c r="B86" s="5" t="s">
        <v>12</v>
      </c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</row>
    <row r="87" spans="1:13" ht="11" customHeight="1" x14ac:dyDescent="0.45">
      <c r="A87" s="4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ht="29.65" customHeight="1" x14ac:dyDescent="0.45">
      <c r="A88" s="4"/>
      <c r="B88" s="11" t="s">
        <v>13</v>
      </c>
      <c r="C88" s="50" t="s">
        <v>120</v>
      </c>
      <c r="D88" s="51" t="s">
        <v>23</v>
      </c>
      <c r="E88" s="163" t="s">
        <v>6</v>
      </c>
      <c r="F88" s="163"/>
      <c r="G88" s="52" t="s">
        <v>2</v>
      </c>
      <c r="H88" s="11" t="s">
        <v>19</v>
      </c>
      <c r="I88" s="43" t="s">
        <v>106</v>
      </c>
      <c r="J88" s="11" t="s">
        <v>10</v>
      </c>
      <c r="K88" s="11" t="s">
        <v>3</v>
      </c>
      <c r="L88" s="11" t="s">
        <v>121</v>
      </c>
      <c r="M88" s="3"/>
    </row>
    <row r="89" spans="1:13" ht="18" customHeight="1" x14ac:dyDescent="0.45">
      <c r="A89" s="4"/>
      <c r="B89" s="91">
        <v>45991</v>
      </c>
      <c r="C89" s="99" t="s">
        <v>168</v>
      </c>
      <c r="D89" s="92"/>
      <c r="E89" s="194">
        <v>45962</v>
      </c>
      <c r="F89" s="189"/>
      <c r="G89" s="92"/>
      <c r="H89" s="100"/>
      <c r="I89" s="100"/>
      <c r="J89" s="95">
        <v>-200</v>
      </c>
      <c r="K89" s="94"/>
      <c r="L89" s="92"/>
      <c r="M89" s="4"/>
    </row>
    <row r="90" spans="1:13" ht="18" customHeight="1" x14ac:dyDescent="0.45">
      <c r="A90" s="4"/>
      <c r="B90" s="53">
        <v>45991</v>
      </c>
      <c r="C90" s="54" t="s">
        <v>165</v>
      </c>
      <c r="D90" s="55"/>
      <c r="E90" s="190" t="s">
        <v>261</v>
      </c>
      <c r="F90" s="190"/>
      <c r="G90" s="55"/>
      <c r="H90" s="56"/>
      <c r="I90" s="56"/>
      <c r="J90" s="49">
        <v>-6000</v>
      </c>
      <c r="K90" s="57"/>
      <c r="L90" s="55"/>
      <c r="M90" s="4"/>
    </row>
    <row r="91" spans="1:13" ht="11" customHeight="1" x14ac:dyDescent="0.45">
      <c r="A91" s="4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ht="18" customHeight="1" x14ac:dyDescent="0.45">
      <c r="B92" s="30"/>
    </row>
    <row r="93" spans="1:13" x14ac:dyDescent="0.45">
      <c r="A93" s="29" t="s">
        <v>100</v>
      </c>
      <c r="B93" s="2" t="s">
        <v>122</v>
      </c>
    </row>
    <row r="94" spans="1:13" ht="16.899999999999999" customHeight="1" x14ac:dyDescent="0.45">
      <c r="B94" s="169" t="s">
        <v>25</v>
      </c>
      <c r="C94" s="170"/>
      <c r="D94" s="170"/>
      <c r="E94" s="170"/>
      <c r="F94" s="170"/>
      <c r="G94" s="170"/>
      <c r="H94" s="170"/>
      <c r="I94" s="170"/>
      <c r="J94" s="170"/>
      <c r="K94" s="13" t="s">
        <v>26</v>
      </c>
    </row>
    <row r="95" spans="1:13" x14ac:dyDescent="0.45">
      <c r="B95" s="176" t="s">
        <v>27</v>
      </c>
      <c r="C95" s="177"/>
      <c r="D95" s="177"/>
      <c r="E95" s="178"/>
      <c r="F95" s="179" t="s">
        <v>22</v>
      </c>
      <c r="G95" s="181" t="s">
        <v>6</v>
      </c>
      <c r="H95" s="182"/>
      <c r="I95" s="183"/>
      <c r="J95" s="187" t="s">
        <v>14</v>
      </c>
      <c r="K95" s="195" t="s">
        <v>15</v>
      </c>
    </row>
    <row r="96" spans="1:13" ht="18" customHeight="1" x14ac:dyDescent="0.45">
      <c r="B96" s="120" t="s">
        <v>104</v>
      </c>
      <c r="C96" s="121" t="s">
        <v>105</v>
      </c>
      <c r="D96" s="121"/>
      <c r="E96" s="122"/>
      <c r="F96" s="180"/>
      <c r="G96" s="184"/>
      <c r="H96" s="185"/>
      <c r="I96" s="186"/>
      <c r="J96" s="188"/>
      <c r="K96" s="196"/>
    </row>
    <row r="97" spans="1:13" ht="18" customHeight="1" x14ac:dyDescent="0.45">
      <c r="B97" s="123">
        <v>9100</v>
      </c>
      <c r="C97" s="191" t="str">
        <f>_xlfn.XLOOKUP(B97,'H 13 aanwijzingen'!$A$19:$A$73,'H 13 aanwijzingen'!$B$19:$B$73,"",1)</f>
        <v>Interestkosten</v>
      </c>
      <c r="D97" s="192"/>
      <c r="E97" s="193"/>
      <c r="F97" s="125"/>
      <c r="G97" s="211">
        <v>45962</v>
      </c>
      <c r="H97" s="162"/>
      <c r="I97" s="162"/>
      <c r="J97" s="126">
        <v>200</v>
      </c>
      <c r="K97" s="127"/>
    </row>
    <row r="98" spans="1:13" ht="18" customHeight="1" x14ac:dyDescent="0.45">
      <c r="B98" s="123">
        <v>1050</v>
      </c>
      <c r="C98" s="191" t="str">
        <f>_xlfn.XLOOKUP(B98,'H 13 aanwijzingen'!$A$19:$A$73,'H 13 aanwijzingen'!$B$19:$B$73,"",1)</f>
        <v>Rabobank</v>
      </c>
      <c r="D98" s="192"/>
      <c r="E98" s="193"/>
      <c r="F98" s="125"/>
      <c r="G98" s="101" t="s">
        <v>220</v>
      </c>
      <c r="H98" s="102"/>
      <c r="I98" s="103"/>
      <c r="J98" s="130"/>
      <c r="K98" s="131">
        <v>200</v>
      </c>
    </row>
    <row r="99" spans="1:13" ht="18" customHeight="1" x14ac:dyDescent="0.45">
      <c r="B99" s="123">
        <v>800</v>
      </c>
      <c r="C99" s="191" t="str">
        <f>_xlfn.XLOOKUP(B99,'H 13 aanwijzingen'!$A$19:$A$73,'H 13 aanwijzingen'!$B$19:$B$73,"",1)</f>
        <v>4% Lening</v>
      </c>
      <c r="D99" s="192"/>
      <c r="E99" s="193"/>
      <c r="F99" s="125"/>
      <c r="G99" s="212" t="s">
        <v>169</v>
      </c>
      <c r="H99" s="213"/>
      <c r="I99" s="214"/>
      <c r="J99" s="132">
        <v>6000</v>
      </c>
      <c r="K99" s="132"/>
    </row>
    <row r="100" spans="1:13" ht="18" customHeight="1" x14ac:dyDescent="0.45">
      <c r="B100" s="123">
        <v>1050</v>
      </c>
      <c r="C100" s="191" t="str">
        <f>_xlfn.XLOOKUP(B100,'H 13 aanwijzingen'!$A$19:$A$73,'H 13 aanwijzingen'!$B$19:$B$73,"",1)</f>
        <v>Rabobank</v>
      </c>
      <c r="D100" s="192"/>
      <c r="E100" s="193"/>
      <c r="F100" s="125"/>
      <c r="G100" s="212" t="str">
        <f>G99</f>
        <v>aflossing AB1122</v>
      </c>
      <c r="H100" s="213"/>
      <c r="I100" s="214"/>
      <c r="J100" s="132"/>
      <c r="K100" s="132">
        <v>6000</v>
      </c>
    </row>
    <row r="101" spans="1:13" ht="18" customHeight="1" x14ac:dyDescent="0.45">
      <c r="B101" s="123"/>
      <c r="C101" s="191" t="str">
        <f>_xlfn.XLOOKUP(B101,'H 13 aanwijzingen'!$A$19:$A$73,'H 13 aanwijzingen'!$B$19:$B$73,"",1)</f>
        <v/>
      </c>
      <c r="D101" s="192"/>
      <c r="E101" s="193"/>
      <c r="F101" s="125"/>
      <c r="G101" s="173"/>
      <c r="H101" s="174"/>
      <c r="I101" s="175"/>
      <c r="J101" s="128"/>
      <c r="K101" s="129"/>
    </row>
    <row r="102" spans="1:13" ht="10.9" customHeight="1" x14ac:dyDescent="0.45">
      <c r="B102" s="59"/>
      <c r="C102" s="60"/>
      <c r="D102" s="60"/>
      <c r="E102" s="61"/>
      <c r="F102" s="60"/>
      <c r="G102" s="62"/>
      <c r="H102" s="62"/>
      <c r="I102" s="62"/>
      <c r="J102" s="63"/>
      <c r="K102" s="63"/>
    </row>
    <row r="103" spans="1:13" ht="18" customHeight="1" x14ac:dyDescent="0.45">
      <c r="A103" s="29" t="s">
        <v>108</v>
      </c>
      <c r="B103" s="64" t="s">
        <v>221</v>
      </c>
      <c r="C103" s="60"/>
      <c r="D103" s="60"/>
      <c r="E103" s="61"/>
      <c r="F103" s="60"/>
      <c r="G103" s="62"/>
      <c r="H103" s="62"/>
      <c r="I103" s="62"/>
      <c r="J103" s="63"/>
      <c r="K103" s="63"/>
    </row>
    <row r="104" spans="1:13" ht="25.5" customHeight="1" x14ac:dyDescent="0.45">
      <c r="B104" s="215" t="s">
        <v>222</v>
      </c>
      <c r="C104" s="215"/>
      <c r="D104" s="217" t="s">
        <v>170</v>
      </c>
      <c r="E104" s="217"/>
      <c r="F104" s="217"/>
      <c r="G104" s="62"/>
      <c r="H104" s="62"/>
      <c r="I104" s="62"/>
      <c r="J104" s="63"/>
      <c r="K104" s="63"/>
    </row>
    <row r="105" spans="1:13" ht="28.5" customHeight="1" x14ac:dyDescent="0.45">
      <c r="B105" s="216" t="s">
        <v>223</v>
      </c>
      <c r="C105" s="216"/>
      <c r="D105" s="217" t="s">
        <v>171</v>
      </c>
      <c r="E105" s="217"/>
      <c r="F105" s="217"/>
      <c r="G105" s="62"/>
      <c r="H105" s="62"/>
      <c r="I105" s="62"/>
      <c r="J105" s="63"/>
      <c r="K105" s="63"/>
    </row>
    <row r="106" spans="1:13" ht="18" customHeight="1" x14ac:dyDescent="0.45">
      <c r="B106" s="65"/>
      <c r="C106" s="65"/>
      <c r="D106" s="66"/>
      <c r="E106" s="66"/>
      <c r="F106" s="66"/>
      <c r="G106" s="62"/>
      <c r="H106" s="62"/>
      <c r="I106" s="62"/>
      <c r="J106" s="63"/>
      <c r="K106" s="63"/>
    </row>
    <row r="107" spans="1:13" ht="18" customHeight="1" x14ac:dyDescent="0.45">
      <c r="B107" s="65"/>
      <c r="C107" s="65"/>
      <c r="D107" s="66"/>
      <c r="E107" s="66"/>
      <c r="F107" s="66"/>
      <c r="G107" s="62"/>
      <c r="H107" s="62"/>
      <c r="I107" s="62"/>
      <c r="J107" s="63"/>
      <c r="K107" s="63"/>
    </row>
    <row r="108" spans="1:13" ht="18" customHeight="1" x14ac:dyDescent="0.45">
      <c r="B108" s="1" t="s">
        <v>123</v>
      </c>
      <c r="C108" s="1"/>
      <c r="D108" s="66"/>
      <c r="E108" s="66"/>
      <c r="F108" s="66"/>
      <c r="G108" s="62"/>
      <c r="H108" s="62"/>
      <c r="I108" s="62"/>
      <c r="J108" s="63"/>
      <c r="K108" s="63"/>
    </row>
    <row r="109" spans="1:13" ht="18" customHeight="1" x14ac:dyDescent="0.45">
      <c r="A109" s="29" t="s">
        <v>16</v>
      </c>
      <c r="B109" s="2" t="s">
        <v>116</v>
      </c>
      <c r="C109" s="1"/>
      <c r="D109" s="66"/>
      <c r="E109" s="66"/>
      <c r="F109" s="66"/>
      <c r="G109" s="62"/>
      <c r="H109" s="62"/>
      <c r="I109" s="62"/>
      <c r="J109" s="63"/>
      <c r="K109" s="63"/>
    </row>
    <row r="110" spans="1:13" ht="10.9" customHeight="1" x14ac:dyDescent="0.45">
      <c r="A110" s="4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ht="10.9" customHeight="1" x14ac:dyDescent="0.45">
      <c r="A111" s="4"/>
      <c r="B111" s="5" t="s">
        <v>117</v>
      </c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ht="10.9" customHeight="1" x14ac:dyDescent="0.45">
      <c r="A112" s="4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</row>
    <row r="113" spans="1:13" ht="18" customHeight="1" x14ac:dyDescent="0.45">
      <c r="A113" s="4"/>
      <c r="B113" s="6" t="s">
        <v>0</v>
      </c>
      <c r="C113" s="47">
        <v>20</v>
      </c>
      <c r="D113" s="3"/>
      <c r="E113" s="6" t="s">
        <v>8</v>
      </c>
      <c r="F113" s="8" t="s">
        <v>218</v>
      </c>
      <c r="G113" s="3"/>
      <c r="H113" s="159" t="s">
        <v>9</v>
      </c>
      <c r="I113" s="159"/>
      <c r="J113" s="9" t="s">
        <v>219</v>
      </c>
      <c r="K113" s="3"/>
      <c r="L113" s="3"/>
      <c r="M113" s="3"/>
    </row>
    <row r="114" spans="1:13" ht="18" customHeight="1" x14ac:dyDescent="0.45">
      <c r="A114" s="4"/>
      <c r="B114" s="6" t="s">
        <v>118</v>
      </c>
      <c r="C114" s="48">
        <v>2589.63</v>
      </c>
      <c r="D114" s="3"/>
      <c r="E114" s="6" t="s">
        <v>119</v>
      </c>
      <c r="F114" s="95">
        <f>C114+J119+J120</f>
        <v>1489.63</v>
      </c>
      <c r="G114" s="3"/>
      <c r="H114" s="3"/>
      <c r="I114" s="3"/>
      <c r="J114" s="3"/>
      <c r="K114" s="3"/>
      <c r="L114" s="3"/>
      <c r="M114" s="3"/>
    </row>
    <row r="115" spans="1:13" ht="10.9" customHeight="1" x14ac:dyDescent="0.45">
      <c r="A115" s="4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</row>
    <row r="116" spans="1:13" ht="15" customHeight="1" x14ac:dyDescent="0.45">
      <c r="A116" s="4"/>
      <c r="B116" s="5" t="s">
        <v>12</v>
      </c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ht="10.9" customHeight="1" x14ac:dyDescent="0.4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ht="30" x14ac:dyDescent="0.45">
      <c r="A118" s="4"/>
      <c r="B118" s="67" t="s">
        <v>13</v>
      </c>
      <c r="C118" s="10" t="s">
        <v>120</v>
      </c>
      <c r="D118" s="43" t="s">
        <v>23</v>
      </c>
      <c r="E118" s="218" t="s">
        <v>6</v>
      </c>
      <c r="F118" s="219"/>
      <c r="G118" s="28" t="s">
        <v>2</v>
      </c>
      <c r="H118" s="67" t="s">
        <v>19</v>
      </c>
      <c r="I118" s="43" t="s">
        <v>106</v>
      </c>
      <c r="J118" s="67" t="s">
        <v>10</v>
      </c>
      <c r="K118" s="67" t="s">
        <v>3</v>
      </c>
      <c r="L118" s="11" t="s">
        <v>121</v>
      </c>
      <c r="M118" s="3"/>
    </row>
    <row r="119" spans="1:13" ht="18" customHeight="1" x14ac:dyDescent="0.45">
      <c r="A119" s="4"/>
      <c r="B119" s="83">
        <v>45504</v>
      </c>
      <c r="C119" s="104" t="s">
        <v>172</v>
      </c>
      <c r="D119" s="85"/>
      <c r="E119" s="164" t="s">
        <v>173</v>
      </c>
      <c r="F119" s="164"/>
      <c r="G119" s="86"/>
      <c r="H119" s="87"/>
      <c r="I119" s="88"/>
      <c r="J119" s="89">
        <v>-1000</v>
      </c>
      <c r="K119" s="69"/>
      <c r="L119" s="68"/>
      <c r="M119" s="4"/>
    </row>
    <row r="120" spans="1:13" ht="18" customHeight="1" x14ac:dyDescent="0.45">
      <c r="A120" s="4"/>
      <c r="B120" s="91">
        <v>45504</v>
      </c>
      <c r="C120" s="92">
        <v>9100</v>
      </c>
      <c r="D120" s="93"/>
      <c r="E120" s="165" t="s">
        <v>174</v>
      </c>
      <c r="F120" s="166"/>
      <c r="G120" s="93"/>
      <c r="H120" s="93"/>
      <c r="I120" s="93"/>
      <c r="J120" s="79">
        <v>-100</v>
      </c>
      <c r="K120" s="57"/>
      <c r="L120" s="55"/>
      <c r="M120" s="4"/>
    </row>
    <row r="121" spans="1:13" ht="18" customHeight="1" x14ac:dyDescent="0.45">
      <c r="A121" s="4"/>
      <c r="B121" s="53"/>
      <c r="C121" s="55"/>
      <c r="D121" s="15"/>
      <c r="E121" s="167"/>
      <c r="F121" s="168"/>
      <c r="G121" s="15"/>
      <c r="H121" s="15"/>
      <c r="I121" s="15"/>
      <c r="J121" s="14"/>
      <c r="K121" s="57"/>
      <c r="L121" s="55"/>
      <c r="M121" s="4"/>
    </row>
    <row r="122" spans="1:13" ht="10.9" customHeight="1" x14ac:dyDescent="0.4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45">
      <c r="B123" s="1"/>
    </row>
    <row r="124" spans="1:13" x14ac:dyDescent="0.45">
      <c r="A124" s="29" t="s">
        <v>20</v>
      </c>
      <c r="B124" s="2" t="s">
        <v>122</v>
      </c>
    </row>
    <row r="125" spans="1:13" ht="18" customHeight="1" x14ac:dyDescent="0.45">
      <c r="B125" s="169" t="s">
        <v>25</v>
      </c>
      <c r="C125" s="170"/>
      <c r="D125" s="170"/>
      <c r="E125" s="170"/>
      <c r="F125" s="170"/>
      <c r="G125" s="170"/>
      <c r="H125" s="170"/>
      <c r="I125" s="170"/>
      <c r="J125" s="170"/>
      <c r="K125" s="13" t="s">
        <v>26</v>
      </c>
    </row>
    <row r="126" spans="1:13" ht="18" customHeight="1" x14ac:dyDescent="0.45">
      <c r="B126" s="200" t="s">
        <v>27</v>
      </c>
      <c r="C126" s="201"/>
      <c r="D126" s="201"/>
      <c r="E126" s="202"/>
      <c r="F126" s="203" t="s">
        <v>22</v>
      </c>
      <c r="G126" s="205" t="s">
        <v>6</v>
      </c>
      <c r="H126" s="206"/>
      <c r="I126" s="207"/>
      <c r="J126" s="220" t="s">
        <v>14</v>
      </c>
      <c r="K126" s="222" t="s">
        <v>15</v>
      </c>
    </row>
    <row r="127" spans="1:13" ht="18" customHeight="1" x14ac:dyDescent="0.45">
      <c r="B127" s="41" t="s">
        <v>104</v>
      </c>
      <c r="C127" s="18" t="s">
        <v>105</v>
      </c>
      <c r="D127" s="18"/>
      <c r="E127" s="42"/>
      <c r="F127" s="204"/>
      <c r="G127" s="208"/>
      <c r="H127" s="209"/>
      <c r="I127" s="210"/>
      <c r="J127" s="221"/>
      <c r="K127" s="223"/>
    </row>
    <row r="128" spans="1:13" ht="18" customHeight="1" x14ac:dyDescent="0.45">
      <c r="B128" s="26">
        <v>700</v>
      </c>
      <c r="C128" s="191" t="str">
        <f>_xlfn.XLOOKUP(B128,'H 13 aanwijzingen'!$A$19:$A$73,'H 13 aanwijzingen'!$B$19:$B$73,"",1)</f>
        <v>Hypothecaire lening</v>
      </c>
      <c r="D128" s="192"/>
      <c r="E128" s="193"/>
      <c r="F128" s="19"/>
      <c r="G128" s="162" t="s">
        <v>173</v>
      </c>
      <c r="H128" s="162"/>
      <c r="I128" s="162"/>
      <c r="J128" s="81">
        <v>1000</v>
      </c>
      <c r="K128" s="82"/>
    </row>
    <row r="129" spans="2:11" ht="18" customHeight="1" x14ac:dyDescent="0.45">
      <c r="B129" s="26">
        <v>9100</v>
      </c>
      <c r="C129" s="191" t="str">
        <f>_xlfn.XLOOKUP(B129,'H 13 aanwijzingen'!$A$19:$A$73,'H 13 aanwijzingen'!$B$19:$B$73,"",1)</f>
        <v>Interestkosten</v>
      </c>
      <c r="D129" s="192"/>
      <c r="E129" s="193"/>
      <c r="F129" s="19"/>
      <c r="G129" s="165" t="s">
        <v>174</v>
      </c>
      <c r="H129" s="172"/>
      <c r="I129" s="166"/>
      <c r="J129" s="81">
        <v>100</v>
      </c>
      <c r="K129" s="82"/>
    </row>
    <row r="130" spans="2:11" ht="18" customHeight="1" x14ac:dyDescent="0.45">
      <c r="B130" s="26">
        <v>1060</v>
      </c>
      <c r="C130" s="191" t="str">
        <f>_xlfn.XLOOKUP(B130,'H 13 aanwijzingen'!$A$19:$A$73,'H 13 aanwijzingen'!$B$19:$B$73,"",1)</f>
        <v>ING-bank</v>
      </c>
      <c r="D130" s="192"/>
      <c r="E130" s="193"/>
      <c r="F130" s="19"/>
      <c r="G130" s="197" t="s">
        <v>175</v>
      </c>
      <c r="H130" s="198"/>
      <c r="I130" s="199"/>
      <c r="J130" s="81"/>
      <c r="K130" s="82">
        <v>1100</v>
      </c>
    </row>
    <row r="131" spans="2:11" ht="18" customHeight="1" x14ac:dyDescent="0.45">
      <c r="B131" s="26"/>
      <c r="C131" s="191" t="str">
        <f>_xlfn.XLOOKUP(B131,'H 13 aanwijzingen'!$A$19:$A$73,'H 13 aanwijzingen'!$B$19:$B$73,"",1)</f>
        <v/>
      </c>
      <c r="D131" s="192"/>
      <c r="E131" s="193"/>
      <c r="F131" s="19"/>
      <c r="G131" s="173"/>
      <c r="H131" s="174"/>
      <c r="I131" s="175"/>
      <c r="J131" s="16"/>
      <c r="K131" s="17"/>
    </row>
    <row r="132" spans="2:11" ht="18" customHeight="1" x14ac:dyDescent="0.45">
      <c r="B132" s="26"/>
      <c r="C132" s="191" t="str">
        <f>_xlfn.XLOOKUP(B132,'H 13 aanwijzingen'!$A$19:$A$73,'H 13 aanwijzingen'!$B$19:$B$73,"",1)</f>
        <v/>
      </c>
      <c r="D132" s="192"/>
      <c r="E132" s="193"/>
      <c r="F132" s="19"/>
      <c r="G132" s="173"/>
      <c r="H132" s="174"/>
      <c r="I132" s="175"/>
      <c r="J132" s="16"/>
      <c r="K132" s="17"/>
    </row>
  </sheetData>
  <mergeCells count="104">
    <mergeCell ref="C131:E131"/>
    <mergeCell ref="G131:I131"/>
    <mergeCell ref="C132:E132"/>
    <mergeCell ref="G132:I132"/>
    <mergeCell ref="J126:J127"/>
    <mergeCell ref="K126:K127"/>
    <mergeCell ref="C128:E128"/>
    <mergeCell ref="G128:I128"/>
    <mergeCell ref="C129:E129"/>
    <mergeCell ref="C130:E130"/>
    <mergeCell ref="G130:I130"/>
    <mergeCell ref="K95:K96"/>
    <mergeCell ref="C97:E97"/>
    <mergeCell ref="C98:E98"/>
    <mergeCell ref="C100:E100"/>
    <mergeCell ref="C101:E101"/>
    <mergeCell ref="C99:E99"/>
    <mergeCell ref="G99:I99"/>
    <mergeCell ref="B95:E95"/>
    <mergeCell ref="F95:F96"/>
    <mergeCell ref="G95:I96"/>
    <mergeCell ref="J95:J96"/>
    <mergeCell ref="K72:K73"/>
    <mergeCell ref="C74:E74"/>
    <mergeCell ref="G74:I74"/>
    <mergeCell ref="C75:E75"/>
    <mergeCell ref="C76:E76"/>
    <mergeCell ref="G76:I76"/>
    <mergeCell ref="G53:I53"/>
    <mergeCell ref="C54:E54"/>
    <mergeCell ref="G54:I54"/>
    <mergeCell ref="H60:I60"/>
    <mergeCell ref="E65:F65"/>
    <mergeCell ref="C53:E53"/>
    <mergeCell ref="C51:E51"/>
    <mergeCell ref="C52:E52"/>
    <mergeCell ref="G51:I51"/>
    <mergeCell ref="G52:I52"/>
    <mergeCell ref="J47:J48"/>
    <mergeCell ref="K47:K48"/>
    <mergeCell ref="C49:E49"/>
    <mergeCell ref="G49:I49"/>
    <mergeCell ref="C50:E50"/>
    <mergeCell ref="B47:E47"/>
    <mergeCell ref="F47:F48"/>
    <mergeCell ref="G47:I48"/>
    <mergeCell ref="K23:K24"/>
    <mergeCell ref="C25:E25"/>
    <mergeCell ref="G25:I25"/>
    <mergeCell ref="C26:E26"/>
    <mergeCell ref="C28:E28"/>
    <mergeCell ref="C27:E27"/>
    <mergeCell ref="G27:I27"/>
    <mergeCell ref="E121:F121"/>
    <mergeCell ref="G129:I129"/>
    <mergeCell ref="B125:J125"/>
    <mergeCell ref="B126:E126"/>
    <mergeCell ref="F126:F127"/>
    <mergeCell ref="G126:I127"/>
    <mergeCell ref="E120:F120"/>
    <mergeCell ref="G97:I97"/>
    <mergeCell ref="G100:I100"/>
    <mergeCell ref="G101:I101"/>
    <mergeCell ref="B104:C104"/>
    <mergeCell ref="B105:C105"/>
    <mergeCell ref="D105:F105"/>
    <mergeCell ref="H113:I113"/>
    <mergeCell ref="E118:F118"/>
    <mergeCell ref="E119:F119"/>
    <mergeCell ref="D104:F104"/>
    <mergeCell ref="B94:J94"/>
    <mergeCell ref="E66:F66"/>
    <mergeCell ref="E67:F67"/>
    <mergeCell ref="B71:J71"/>
    <mergeCell ref="B72:E72"/>
    <mergeCell ref="F72:F73"/>
    <mergeCell ref="G72:I73"/>
    <mergeCell ref="J72:J73"/>
    <mergeCell ref="C77:E77"/>
    <mergeCell ref="G77:I77"/>
    <mergeCell ref="H83:I83"/>
    <mergeCell ref="E88:F88"/>
    <mergeCell ref="E89:F89"/>
    <mergeCell ref="E90:F90"/>
    <mergeCell ref="E41:F41"/>
    <mergeCell ref="E42:F42"/>
    <mergeCell ref="B46:J46"/>
    <mergeCell ref="C18:E18"/>
    <mergeCell ref="B22:J22"/>
    <mergeCell ref="G26:I26"/>
    <mergeCell ref="G28:I28"/>
    <mergeCell ref="B23:E23"/>
    <mergeCell ref="F23:F24"/>
    <mergeCell ref="G23:I24"/>
    <mergeCell ref="J23:J24"/>
    <mergeCell ref="D8:E8"/>
    <mergeCell ref="H10:I10"/>
    <mergeCell ref="H11:I11"/>
    <mergeCell ref="H12:I12"/>
    <mergeCell ref="C16:E16"/>
    <mergeCell ref="C17:E17"/>
    <mergeCell ref="H34:I34"/>
    <mergeCell ref="E39:F39"/>
    <mergeCell ref="E40:F40"/>
  </mergeCells>
  <pageMargins left="0.7" right="0.7" top="0.75" bottom="0.75" header="0.3" footer="0.3"/>
  <pageSetup paperSize="9" orientation="portrait" horizontalDpi="0" verticalDpi="0" r:id="rId1"/>
  <ignoredErrors>
    <ignoredError sqref="F11:F12 C119 B17 C40 C6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3AB0B-8EBA-459E-BD1C-9C377A44CDD6}">
  <dimension ref="A1:M117"/>
  <sheetViews>
    <sheetView showGridLines="0" tabSelected="1" topLeftCell="A71" zoomScaleNormal="100" workbookViewId="0">
      <selection activeCell="C89" sqref="C89:E89"/>
    </sheetView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3" width="13.73046875" style="2" customWidth="1"/>
    <col min="4" max="4" width="12.265625" style="2" customWidth="1"/>
    <col min="5" max="5" width="18" style="2" customWidth="1"/>
    <col min="6" max="6" width="16" style="2" customWidth="1"/>
    <col min="7" max="7" width="9.73046875" style="2" customWidth="1"/>
    <col min="8" max="8" width="11" style="2" customWidth="1"/>
    <col min="9" max="9" width="13" style="2" customWidth="1"/>
    <col min="10" max="10" width="14.1328125" style="2" customWidth="1"/>
    <col min="11" max="11" width="14.5976562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157</v>
      </c>
      <c r="D1" s="1" t="s">
        <v>125</v>
      </c>
    </row>
    <row r="2" spans="1:11" x14ac:dyDescent="0.45">
      <c r="B2" s="30"/>
    </row>
    <row r="3" spans="1:11" x14ac:dyDescent="0.45">
      <c r="B3" s="1" t="s">
        <v>126</v>
      </c>
    </row>
    <row r="4" spans="1:11" x14ac:dyDescent="0.45">
      <c r="A4" s="29" t="s">
        <v>16</v>
      </c>
      <c r="B4" s="2" t="s">
        <v>122</v>
      </c>
    </row>
    <row r="5" spans="1:11" ht="18" customHeight="1" x14ac:dyDescent="0.45">
      <c r="B5" s="169" t="s">
        <v>25</v>
      </c>
      <c r="C5" s="170"/>
      <c r="D5" s="170"/>
      <c r="E5" s="170"/>
      <c r="F5" s="170"/>
      <c r="G5" s="170"/>
      <c r="H5" s="170"/>
      <c r="I5" s="170"/>
      <c r="J5" s="170"/>
      <c r="K5" s="13" t="s">
        <v>26</v>
      </c>
    </row>
    <row r="6" spans="1:11" x14ac:dyDescent="0.45">
      <c r="B6" s="176" t="s">
        <v>27</v>
      </c>
      <c r="C6" s="177"/>
      <c r="D6" s="177"/>
      <c r="E6" s="178"/>
      <c r="F6" s="179" t="s">
        <v>22</v>
      </c>
      <c r="G6" s="181" t="s">
        <v>6</v>
      </c>
      <c r="H6" s="182"/>
      <c r="I6" s="183"/>
      <c r="J6" s="187" t="s">
        <v>14</v>
      </c>
      <c r="K6" s="195" t="s">
        <v>15</v>
      </c>
    </row>
    <row r="7" spans="1:11" ht="18" customHeight="1" x14ac:dyDescent="0.45">
      <c r="B7" s="120" t="s">
        <v>104</v>
      </c>
      <c r="C7" s="121" t="s">
        <v>105</v>
      </c>
      <c r="D7" s="121"/>
      <c r="E7" s="122"/>
      <c r="F7" s="180"/>
      <c r="G7" s="184"/>
      <c r="H7" s="185"/>
      <c r="I7" s="186"/>
      <c r="J7" s="188"/>
      <c r="K7" s="196"/>
    </row>
    <row r="8" spans="1:11" ht="18" customHeight="1" x14ac:dyDescent="0.45">
      <c r="B8" s="123">
        <v>700</v>
      </c>
      <c r="C8" s="191" t="str">
        <f>_xlfn.XLOOKUP(B8,'H 13 aanwijzingen'!$A$19:$A$73,'H 13 aanwijzingen'!$B$19:$B$73,"",1)</f>
        <v>Hypothecaire lening</v>
      </c>
      <c r="D8" s="192"/>
      <c r="E8" s="193"/>
      <c r="F8" s="125"/>
      <c r="G8" s="162" t="s">
        <v>173</v>
      </c>
      <c r="H8" s="162"/>
      <c r="I8" s="162"/>
      <c r="J8" s="126">
        <v>10000</v>
      </c>
      <c r="K8" s="127"/>
    </row>
    <row r="9" spans="1:11" ht="18" customHeight="1" x14ac:dyDescent="0.45">
      <c r="B9" s="123">
        <v>1060</v>
      </c>
      <c r="C9" s="191" t="str">
        <f>_xlfn.XLOOKUP(B9,'H 13 aanwijzingen'!$A$19:$A$73,'H 13 aanwijzingen'!$B$19:$B$73,"",1)</f>
        <v>ING-bank</v>
      </c>
      <c r="D9" s="192"/>
      <c r="E9" s="193"/>
      <c r="F9" s="125"/>
      <c r="G9" s="162" t="s">
        <v>173</v>
      </c>
      <c r="H9" s="162"/>
      <c r="I9" s="162"/>
      <c r="J9" s="126"/>
      <c r="K9" s="127">
        <v>10000</v>
      </c>
    </row>
    <row r="10" spans="1:11" ht="18" customHeight="1" x14ac:dyDescent="0.45">
      <c r="B10" s="123">
        <v>1280</v>
      </c>
      <c r="C10" s="191" t="str">
        <f>_xlfn.XLOOKUP(B10,'H 13 aanwijzingen'!$A$19:$A$73,'H 13 aanwijzingen'!$B$19:$B$73,"",1)</f>
        <v>Nog te betalen bedragen</v>
      </c>
      <c r="D10" s="192"/>
      <c r="E10" s="193"/>
      <c r="F10" s="125"/>
      <c r="G10" s="105" t="s">
        <v>234</v>
      </c>
      <c r="H10" s="106"/>
      <c r="I10" s="98"/>
      <c r="J10" s="126">
        <v>10800</v>
      </c>
      <c r="K10" s="127"/>
    </row>
    <row r="11" spans="1:11" ht="18" customHeight="1" x14ac:dyDescent="0.45">
      <c r="B11" s="123">
        <v>1060</v>
      </c>
      <c r="C11" s="191" t="str">
        <f>_xlfn.XLOOKUP(B11,'H 13 aanwijzingen'!$A$19:$A$73,'H 13 aanwijzingen'!$B$19:$B$73,"",1)</f>
        <v>ING-bank</v>
      </c>
      <c r="D11" s="192"/>
      <c r="E11" s="193"/>
      <c r="F11" s="125"/>
      <c r="G11" s="197" t="str">
        <f>G10</f>
        <v>interestkosten aug 23 - jul 24</v>
      </c>
      <c r="H11" s="198"/>
      <c r="I11" s="199"/>
      <c r="J11" s="126"/>
      <c r="K11" s="127">
        <v>10800</v>
      </c>
    </row>
    <row r="12" spans="1:11" x14ac:dyDescent="0.45">
      <c r="B12" s="1"/>
    </row>
    <row r="13" spans="1:11" x14ac:dyDescent="0.45">
      <c r="A13" s="29" t="s">
        <v>20</v>
      </c>
      <c r="B13" s="2" t="s">
        <v>224</v>
      </c>
    </row>
    <row r="14" spans="1:11" ht="18" customHeight="1" x14ac:dyDescent="0.45">
      <c r="B14" s="169" t="s">
        <v>25</v>
      </c>
      <c r="C14" s="170"/>
      <c r="D14" s="170"/>
      <c r="E14" s="170"/>
      <c r="F14" s="170"/>
      <c r="G14" s="170"/>
      <c r="H14" s="170"/>
      <c r="I14" s="170"/>
      <c r="J14" s="170"/>
      <c r="K14" s="13" t="s">
        <v>26</v>
      </c>
    </row>
    <row r="15" spans="1:11" ht="18" customHeight="1" x14ac:dyDescent="0.45">
      <c r="B15" s="176" t="s">
        <v>27</v>
      </c>
      <c r="C15" s="177"/>
      <c r="D15" s="177"/>
      <c r="E15" s="178"/>
      <c r="F15" s="179" t="s">
        <v>22</v>
      </c>
      <c r="G15" s="181" t="s">
        <v>6</v>
      </c>
      <c r="H15" s="182"/>
      <c r="I15" s="183"/>
      <c r="J15" s="187" t="s">
        <v>14</v>
      </c>
      <c r="K15" s="195" t="s">
        <v>15</v>
      </c>
    </row>
    <row r="16" spans="1:11" ht="18" customHeight="1" x14ac:dyDescent="0.45">
      <c r="B16" s="120" t="s">
        <v>104</v>
      </c>
      <c r="C16" s="121" t="s">
        <v>105</v>
      </c>
      <c r="D16" s="121"/>
      <c r="E16" s="122"/>
      <c r="F16" s="180"/>
      <c r="G16" s="184"/>
      <c r="H16" s="185"/>
      <c r="I16" s="186"/>
      <c r="J16" s="188"/>
      <c r="K16" s="196"/>
    </row>
    <row r="17" spans="1:13" ht="18" customHeight="1" x14ac:dyDescent="0.45">
      <c r="B17" s="123">
        <v>9100</v>
      </c>
      <c r="C17" s="191" t="str">
        <f>_xlfn.XLOOKUP(B17,'H 13 aanwijzingen'!$A$19:$A$73,'H 13 aanwijzingen'!$B$19:$B$73,"",1)</f>
        <v>Interestkosten</v>
      </c>
      <c r="D17" s="192"/>
      <c r="E17" s="193"/>
      <c r="F17" s="125"/>
      <c r="G17" s="162" t="s">
        <v>225</v>
      </c>
      <c r="H17" s="162"/>
      <c r="I17" s="162"/>
      <c r="J17" s="126">
        <v>900</v>
      </c>
      <c r="K17" s="127"/>
    </row>
    <row r="18" spans="1:13" ht="18" customHeight="1" x14ac:dyDescent="0.45">
      <c r="B18" s="123">
        <v>1280</v>
      </c>
      <c r="C18" s="191" t="str">
        <f>_xlfn.XLOOKUP(B18,'H 13 aanwijzingen'!$A$19:$A$73,'H 13 aanwijzingen'!$B$19:$B$73,"",1)</f>
        <v>Nog te betalen bedragen</v>
      </c>
      <c r="D18" s="192"/>
      <c r="E18" s="193"/>
      <c r="F18" s="125"/>
      <c r="G18" s="162" t="s">
        <v>225</v>
      </c>
      <c r="H18" s="162"/>
      <c r="I18" s="162"/>
      <c r="J18" s="110"/>
      <c r="K18" s="127">
        <v>900</v>
      </c>
    </row>
    <row r="19" spans="1:13" ht="18" customHeight="1" x14ac:dyDescent="0.45">
      <c r="B19" s="123"/>
      <c r="C19" s="191" t="str">
        <f>_xlfn.XLOOKUP(B19,'H 13 aanwijzingen'!$A$19:$A$73,'H 13 aanwijzingen'!$B$19:$B$73,"",1)</f>
        <v/>
      </c>
      <c r="D19" s="192"/>
      <c r="E19" s="193"/>
      <c r="F19" s="125"/>
      <c r="G19" s="173"/>
      <c r="H19" s="174"/>
      <c r="I19" s="175"/>
      <c r="J19" s="128"/>
      <c r="K19" s="129"/>
    </row>
    <row r="20" spans="1:13" ht="18" customHeight="1" x14ac:dyDescent="0.45">
      <c r="B20" s="123"/>
      <c r="C20" s="191" t="str">
        <f>_xlfn.XLOOKUP(B20,'H 13 aanwijzingen'!$A$19:$A$73,'H 13 aanwijzingen'!$B$19:$B$73,"",1)</f>
        <v/>
      </c>
      <c r="D20" s="192"/>
      <c r="E20" s="193"/>
      <c r="F20" s="125"/>
      <c r="G20" s="173"/>
      <c r="H20" s="174"/>
      <c r="I20" s="175"/>
      <c r="J20" s="128"/>
      <c r="K20" s="129"/>
    </row>
    <row r="21" spans="1:13" x14ac:dyDescent="0.45">
      <c r="B21" s="34"/>
      <c r="C21" s="35"/>
      <c r="D21" s="35"/>
      <c r="E21" s="35"/>
      <c r="F21" s="36"/>
      <c r="G21" s="40"/>
      <c r="H21" s="40"/>
      <c r="I21" s="40"/>
      <c r="J21" s="38"/>
      <c r="K21" s="39"/>
    </row>
    <row r="22" spans="1:13" x14ac:dyDescent="0.45">
      <c r="B22" s="34"/>
      <c r="C22" s="35"/>
      <c r="D22" s="35"/>
      <c r="E22" s="35"/>
      <c r="F22" s="36"/>
      <c r="G22" s="40"/>
      <c r="H22" s="40"/>
      <c r="I22" s="40"/>
      <c r="J22" s="38"/>
      <c r="K22" s="39"/>
    </row>
    <row r="23" spans="1:13" x14ac:dyDescent="0.45">
      <c r="B23" s="1" t="s">
        <v>127</v>
      </c>
    </row>
    <row r="24" spans="1:13" x14ac:dyDescent="0.4">
      <c r="A24" s="29" t="s">
        <v>16</v>
      </c>
      <c r="B24" s="20" t="s">
        <v>116</v>
      </c>
    </row>
    <row r="25" spans="1:13" ht="10.9" customHeight="1" x14ac:dyDescent="0.45">
      <c r="A25" s="4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x14ac:dyDescent="0.45">
      <c r="A26" s="4"/>
      <c r="B26" s="5" t="s">
        <v>117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0.9" customHeight="1" x14ac:dyDescent="0.45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8" customHeight="1" x14ac:dyDescent="0.45">
      <c r="A28" s="4"/>
      <c r="B28" s="6" t="s">
        <v>0</v>
      </c>
      <c r="C28" s="47">
        <v>20</v>
      </c>
      <c r="D28" s="3"/>
      <c r="E28" s="6" t="s">
        <v>8</v>
      </c>
      <c r="F28" s="8" t="s">
        <v>226</v>
      </c>
      <c r="G28" s="3"/>
      <c r="H28" s="159" t="s">
        <v>9</v>
      </c>
      <c r="I28" s="159"/>
      <c r="J28" s="9" t="s">
        <v>227</v>
      </c>
      <c r="K28" s="3"/>
      <c r="L28" s="3"/>
      <c r="M28" s="3"/>
    </row>
    <row r="29" spans="1:13" ht="18" customHeight="1" x14ac:dyDescent="0.45">
      <c r="A29" s="4"/>
      <c r="B29" s="6" t="s">
        <v>118</v>
      </c>
      <c r="C29" s="48">
        <v>25986.36</v>
      </c>
      <c r="D29" s="3"/>
      <c r="E29" s="6" t="s">
        <v>119</v>
      </c>
      <c r="F29" s="95">
        <f>C29+J34+J35</f>
        <v>154686.35999999999</v>
      </c>
      <c r="G29" s="3"/>
      <c r="H29" s="3"/>
      <c r="I29" s="3"/>
      <c r="J29" s="3"/>
      <c r="K29" s="3"/>
      <c r="L29" s="3"/>
      <c r="M29" s="3"/>
    </row>
    <row r="30" spans="1:13" ht="10.9" customHeight="1" x14ac:dyDescent="0.45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x14ac:dyDescent="0.45">
      <c r="A31" s="4"/>
      <c r="B31" s="5" t="s">
        <v>12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0.9" customHeight="1" x14ac:dyDescent="0.45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30" x14ac:dyDescent="0.45">
      <c r="A33" s="4"/>
      <c r="B33" s="11" t="s">
        <v>13</v>
      </c>
      <c r="C33" s="50" t="s">
        <v>120</v>
      </c>
      <c r="D33" s="51" t="s">
        <v>23</v>
      </c>
      <c r="E33" s="163" t="s">
        <v>6</v>
      </c>
      <c r="F33" s="163"/>
      <c r="G33" s="52" t="s">
        <v>2</v>
      </c>
      <c r="H33" s="11" t="s">
        <v>19</v>
      </c>
      <c r="I33" s="50" t="s">
        <v>106</v>
      </c>
      <c r="J33" s="11" t="s">
        <v>10</v>
      </c>
      <c r="K33" s="11" t="s">
        <v>3</v>
      </c>
      <c r="L33" s="11" t="s">
        <v>121</v>
      </c>
      <c r="M33" s="3"/>
    </row>
    <row r="34" spans="1:13" ht="18" customHeight="1" x14ac:dyDescent="0.45">
      <c r="A34" s="4"/>
      <c r="B34" s="83">
        <v>45428</v>
      </c>
      <c r="C34" s="84" t="s">
        <v>172</v>
      </c>
      <c r="D34" s="85"/>
      <c r="E34" s="164" t="s">
        <v>176</v>
      </c>
      <c r="F34" s="164"/>
      <c r="G34" s="86"/>
      <c r="H34" s="87"/>
      <c r="I34" s="88"/>
      <c r="J34" s="89">
        <v>130000</v>
      </c>
      <c r="K34" s="57"/>
      <c r="L34" s="55"/>
      <c r="M34" s="4"/>
    </row>
    <row r="35" spans="1:13" ht="18" customHeight="1" x14ac:dyDescent="0.45">
      <c r="A35" s="4"/>
      <c r="B35" s="91">
        <v>45428</v>
      </c>
      <c r="C35" s="92">
        <v>9100</v>
      </c>
      <c r="D35" s="93"/>
      <c r="E35" s="165" t="s">
        <v>177</v>
      </c>
      <c r="F35" s="166"/>
      <c r="G35" s="93"/>
      <c r="H35" s="93"/>
      <c r="I35" s="93"/>
      <c r="J35" s="79">
        <v>-1300</v>
      </c>
      <c r="K35" s="57"/>
      <c r="L35" s="55"/>
      <c r="M35" s="4"/>
    </row>
    <row r="36" spans="1:13" ht="18" customHeight="1" x14ac:dyDescent="0.45">
      <c r="A36" s="4"/>
      <c r="B36" s="53"/>
      <c r="C36" s="55"/>
      <c r="D36" s="15"/>
      <c r="E36" s="224"/>
      <c r="F36" s="224"/>
      <c r="G36" s="15"/>
      <c r="H36" s="15"/>
      <c r="I36" s="15"/>
      <c r="J36" s="14"/>
      <c r="K36" s="57"/>
      <c r="L36" s="55"/>
      <c r="M36" s="4"/>
    </row>
    <row r="37" spans="1:13" ht="10.9" customHeight="1" x14ac:dyDescent="0.45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x14ac:dyDescent="0.45">
      <c r="B38" s="1"/>
    </row>
    <row r="39" spans="1:13" x14ac:dyDescent="0.45">
      <c r="A39" s="29" t="s">
        <v>20</v>
      </c>
      <c r="B39" s="2" t="s">
        <v>122</v>
      </c>
    </row>
    <row r="40" spans="1:13" x14ac:dyDescent="0.45">
      <c r="B40" s="169" t="s">
        <v>25</v>
      </c>
      <c r="C40" s="170"/>
      <c r="D40" s="170"/>
      <c r="E40" s="170"/>
      <c r="F40" s="170"/>
      <c r="G40" s="170"/>
      <c r="H40" s="170"/>
      <c r="I40" s="170"/>
      <c r="J40" s="170"/>
      <c r="K40" s="13" t="s">
        <v>26</v>
      </c>
    </row>
    <row r="41" spans="1:13" x14ac:dyDescent="0.45">
      <c r="B41" s="176" t="s">
        <v>27</v>
      </c>
      <c r="C41" s="177"/>
      <c r="D41" s="177"/>
      <c r="E41" s="178"/>
      <c r="F41" s="179" t="s">
        <v>22</v>
      </c>
      <c r="G41" s="181" t="s">
        <v>6</v>
      </c>
      <c r="H41" s="182"/>
      <c r="I41" s="183"/>
      <c r="J41" s="187" t="s">
        <v>14</v>
      </c>
      <c r="K41" s="195" t="s">
        <v>15</v>
      </c>
    </row>
    <row r="42" spans="1:13" ht="18" customHeight="1" x14ac:dyDescent="0.45">
      <c r="B42" s="120" t="s">
        <v>104</v>
      </c>
      <c r="C42" s="121" t="s">
        <v>105</v>
      </c>
      <c r="D42" s="121"/>
      <c r="E42" s="122"/>
      <c r="F42" s="180"/>
      <c r="G42" s="184"/>
      <c r="H42" s="185"/>
      <c r="I42" s="186"/>
      <c r="J42" s="188"/>
      <c r="K42" s="196"/>
    </row>
    <row r="43" spans="1:13" ht="18" customHeight="1" x14ac:dyDescent="0.45">
      <c r="B43" s="123">
        <v>700</v>
      </c>
      <c r="C43" s="191" t="str">
        <f>_xlfn.XLOOKUP(B43,'H 13 aanwijzingen'!$A$19:$A$73,'H 13 aanwijzingen'!$B$19:$B$73,"",1)</f>
        <v>Hypothecaire lening</v>
      </c>
      <c r="D43" s="192"/>
      <c r="E43" s="193"/>
      <c r="F43" s="125"/>
      <c r="G43" s="162" t="s">
        <v>176</v>
      </c>
      <c r="H43" s="162"/>
      <c r="I43" s="162"/>
      <c r="J43" s="126"/>
      <c r="K43" s="127">
        <v>130000</v>
      </c>
    </row>
    <row r="44" spans="1:13" ht="18" customHeight="1" x14ac:dyDescent="0.45">
      <c r="B44" s="123">
        <v>1060</v>
      </c>
      <c r="C44" s="191" t="str">
        <f>_xlfn.XLOOKUP(B44,'H 13 aanwijzingen'!$A$19:$A$73,'H 13 aanwijzingen'!$B$19:$B$73,"",1)</f>
        <v>ING-bank</v>
      </c>
      <c r="D44" s="192"/>
      <c r="E44" s="193"/>
      <c r="F44" s="125"/>
      <c r="G44" s="162" t="s">
        <v>176</v>
      </c>
      <c r="H44" s="162"/>
      <c r="I44" s="162"/>
      <c r="J44" s="126">
        <v>130000</v>
      </c>
      <c r="K44" s="127"/>
    </row>
    <row r="45" spans="1:13" ht="18" customHeight="1" x14ac:dyDescent="0.45">
      <c r="B45" s="123">
        <v>9100</v>
      </c>
      <c r="C45" s="191" t="str">
        <f>_xlfn.XLOOKUP(B45,'H 13 aanwijzingen'!$A$19:$A$73,'H 13 aanwijzingen'!$B$19:$B$73,"",1)</f>
        <v>Interestkosten</v>
      </c>
      <c r="D45" s="192"/>
      <c r="E45" s="193"/>
      <c r="F45" s="125"/>
      <c r="G45" s="105" t="s">
        <v>177</v>
      </c>
      <c r="H45" s="106"/>
      <c r="I45" s="98"/>
      <c r="J45" s="126">
        <v>1300</v>
      </c>
      <c r="K45" s="127"/>
    </row>
    <row r="46" spans="1:13" ht="18" customHeight="1" x14ac:dyDescent="0.45">
      <c r="B46" s="123">
        <v>1060</v>
      </c>
      <c r="C46" s="191" t="str">
        <f>_xlfn.XLOOKUP(B46,'H 13 aanwijzingen'!$A$19:$A$73,'H 13 aanwijzingen'!$B$19:$B$73,"",1)</f>
        <v>ING-bank</v>
      </c>
      <c r="D46" s="192"/>
      <c r="E46" s="193"/>
      <c r="F46" s="125"/>
      <c r="G46" s="197" t="s">
        <v>177</v>
      </c>
      <c r="H46" s="198"/>
      <c r="I46" s="199"/>
      <c r="J46" s="126"/>
      <c r="K46" s="127">
        <v>1300</v>
      </c>
    </row>
    <row r="47" spans="1:13" ht="18" customHeight="1" x14ac:dyDescent="0.45">
      <c r="B47" s="123"/>
      <c r="C47" s="191" t="str">
        <f>_xlfn.XLOOKUP(B47,'H 13 aanwijzingen'!$A$19:$A$73,'H 13 aanwijzingen'!$B$19:$B$73,"",1)</f>
        <v/>
      </c>
      <c r="D47" s="192"/>
      <c r="E47" s="193"/>
      <c r="F47" s="125"/>
      <c r="G47" s="173"/>
      <c r="H47" s="174"/>
      <c r="I47" s="175"/>
      <c r="J47" s="128"/>
      <c r="K47" s="129"/>
    </row>
    <row r="48" spans="1:13" x14ac:dyDescent="0.45">
      <c r="B48" s="1"/>
    </row>
    <row r="49" spans="1:11" x14ac:dyDescent="0.45">
      <c r="A49" s="29" t="s">
        <v>17</v>
      </c>
      <c r="B49" s="2" t="s">
        <v>228</v>
      </c>
    </row>
    <row r="50" spans="1:11" x14ac:dyDescent="0.45">
      <c r="B50" s="169" t="s">
        <v>25</v>
      </c>
      <c r="C50" s="170"/>
      <c r="D50" s="170"/>
      <c r="E50" s="170"/>
      <c r="F50" s="170"/>
      <c r="G50" s="170"/>
      <c r="H50" s="170"/>
      <c r="I50" s="170"/>
      <c r="J50" s="170"/>
      <c r="K50" s="13" t="s">
        <v>26</v>
      </c>
    </row>
    <row r="51" spans="1:11" x14ac:dyDescent="0.45">
      <c r="B51" s="176" t="s">
        <v>27</v>
      </c>
      <c r="C51" s="177"/>
      <c r="D51" s="177"/>
      <c r="E51" s="178"/>
      <c r="F51" s="179" t="s">
        <v>22</v>
      </c>
      <c r="G51" s="181" t="s">
        <v>6</v>
      </c>
      <c r="H51" s="182"/>
      <c r="I51" s="183"/>
      <c r="J51" s="187" t="s">
        <v>14</v>
      </c>
      <c r="K51" s="195" t="s">
        <v>15</v>
      </c>
    </row>
    <row r="52" spans="1:11" ht="18" customHeight="1" x14ac:dyDescent="0.45">
      <c r="B52" s="120" t="s">
        <v>104</v>
      </c>
      <c r="C52" s="121" t="s">
        <v>105</v>
      </c>
      <c r="D52" s="121"/>
      <c r="E52" s="122"/>
      <c r="F52" s="180"/>
      <c r="G52" s="184"/>
      <c r="H52" s="185"/>
      <c r="I52" s="186"/>
      <c r="J52" s="188"/>
      <c r="K52" s="196"/>
    </row>
    <row r="53" spans="1:11" ht="18" customHeight="1" x14ac:dyDescent="0.45">
      <c r="B53" s="123">
        <v>9100</v>
      </c>
      <c r="C53" s="191" t="str">
        <f>_xlfn.XLOOKUP(B53,'H 13 aanwijzingen'!$A$19:$A$73,'H 13 aanwijzingen'!$B$19:$B$73,"",1)</f>
        <v>Interestkosten</v>
      </c>
      <c r="D53" s="192"/>
      <c r="E53" s="193"/>
      <c r="F53" s="125"/>
      <c r="G53" s="162" t="s">
        <v>229</v>
      </c>
      <c r="H53" s="162"/>
      <c r="I53" s="162"/>
      <c r="J53" s="126">
        <v>433.33</v>
      </c>
      <c r="K53" s="127"/>
    </row>
    <row r="54" spans="1:11" ht="18" customHeight="1" x14ac:dyDescent="0.45">
      <c r="B54" s="123">
        <v>1280</v>
      </c>
      <c r="C54" s="191" t="str">
        <f>_xlfn.XLOOKUP(B54,'H 13 aanwijzingen'!$A$19:$A$73,'H 13 aanwijzingen'!$B$19:$B$73,"",1)</f>
        <v>Nog te betalen bedragen</v>
      </c>
      <c r="D54" s="192"/>
      <c r="E54" s="193"/>
      <c r="F54" s="125"/>
      <c r="G54" s="162" t="s">
        <v>229</v>
      </c>
      <c r="H54" s="162"/>
      <c r="I54" s="162"/>
      <c r="J54" s="110"/>
      <c r="K54" s="127">
        <v>433.33</v>
      </c>
    </row>
    <row r="55" spans="1:11" ht="18" customHeight="1" x14ac:dyDescent="0.45">
      <c r="B55" s="123"/>
      <c r="C55" s="191" t="str">
        <f>_xlfn.XLOOKUP(B55,'H 13 aanwijzingen'!$A$19:$A$73,'H 13 aanwijzingen'!$B$19:$B$73,"",1)</f>
        <v/>
      </c>
      <c r="D55" s="192"/>
      <c r="E55" s="193"/>
      <c r="F55" s="125"/>
      <c r="G55" s="173"/>
      <c r="H55" s="174"/>
      <c r="I55" s="175"/>
      <c r="J55" s="128"/>
      <c r="K55" s="129"/>
    </row>
    <row r="56" spans="1:11" ht="18" customHeight="1" x14ac:dyDescent="0.45">
      <c r="B56" s="123"/>
      <c r="C56" s="191" t="str">
        <f>_xlfn.XLOOKUP(B56,'H 13 aanwijzingen'!$A$19:$A$73,'H 13 aanwijzingen'!$B$19:$B$73,"",1)</f>
        <v/>
      </c>
      <c r="D56" s="192"/>
      <c r="E56" s="193"/>
      <c r="F56" s="125"/>
      <c r="G56" s="173"/>
      <c r="H56" s="174"/>
      <c r="I56" s="175"/>
      <c r="J56" s="128"/>
      <c r="K56" s="129"/>
    </row>
    <row r="57" spans="1:11" x14ac:dyDescent="0.45">
      <c r="B57" s="34"/>
      <c r="C57" s="35"/>
      <c r="D57" s="35"/>
      <c r="E57" s="35"/>
      <c r="F57" s="36"/>
      <c r="G57" s="37"/>
      <c r="H57" s="37"/>
      <c r="I57" s="37"/>
      <c r="J57" s="38"/>
      <c r="K57" s="39"/>
    </row>
    <row r="58" spans="1:11" x14ac:dyDescent="0.45">
      <c r="B58" s="34"/>
      <c r="C58" s="35"/>
      <c r="D58" s="35"/>
      <c r="E58" s="35"/>
      <c r="F58" s="36"/>
      <c r="G58" s="37"/>
      <c r="H58" s="37"/>
      <c r="I58" s="37"/>
      <c r="J58" s="38"/>
      <c r="K58" s="39"/>
    </row>
    <row r="59" spans="1:11" x14ac:dyDescent="0.45">
      <c r="B59" s="1" t="s">
        <v>128</v>
      </c>
    </row>
    <row r="60" spans="1:11" x14ac:dyDescent="0.45">
      <c r="B60" s="2" t="s">
        <v>122</v>
      </c>
    </row>
    <row r="61" spans="1:11" x14ac:dyDescent="0.45">
      <c r="B61" s="169" t="s">
        <v>25</v>
      </c>
      <c r="C61" s="170"/>
      <c r="D61" s="170"/>
      <c r="E61" s="170"/>
      <c r="F61" s="170"/>
      <c r="G61" s="170"/>
      <c r="H61" s="170"/>
      <c r="I61" s="170"/>
      <c r="J61" s="170"/>
      <c r="K61" s="13" t="s">
        <v>26</v>
      </c>
    </row>
    <row r="62" spans="1:11" x14ac:dyDescent="0.45">
      <c r="B62" s="176" t="s">
        <v>27</v>
      </c>
      <c r="C62" s="177"/>
      <c r="D62" s="177"/>
      <c r="E62" s="178"/>
      <c r="F62" s="179" t="s">
        <v>22</v>
      </c>
      <c r="G62" s="181" t="s">
        <v>6</v>
      </c>
      <c r="H62" s="182"/>
      <c r="I62" s="183"/>
      <c r="J62" s="187" t="s">
        <v>14</v>
      </c>
      <c r="K62" s="195" t="s">
        <v>15</v>
      </c>
    </row>
    <row r="63" spans="1:11" ht="18" customHeight="1" x14ac:dyDescent="0.45">
      <c r="B63" s="120" t="s">
        <v>104</v>
      </c>
      <c r="C63" s="121" t="s">
        <v>105</v>
      </c>
      <c r="D63" s="121"/>
      <c r="E63" s="122"/>
      <c r="F63" s="180"/>
      <c r="G63" s="184"/>
      <c r="H63" s="185"/>
      <c r="I63" s="186"/>
      <c r="J63" s="188"/>
      <c r="K63" s="196"/>
    </row>
    <row r="64" spans="1:11" ht="18" customHeight="1" x14ac:dyDescent="0.45">
      <c r="B64" s="123">
        <v>700</v>
      </c>
      <c r="C64" s="191" t="str">
        <f>_xlfn.XLOOKUP(B64,'H 13 aanwijzingen'!$A$19:$A$73,'H 13 aanwijzingen'!$B$19:$B$73,"",1)</f>
        <v>Hypothecaire lening</v>
      </c>
      <c r="D64" s="192"/>
      <c r="E64" s="193"/>
      <c r="F64" s="125"/>
      <c r="G64" s="162" t="s">
        <v>176</v>
      </c>
      <c r="H64" s="162"/>
      <c r="I64" s="162"/>
      <c r="J64" s="130">
        <v>13000</v>
      </c>
      <c r="K64" s="131"/>
    </row>
    <row r="65" spans="1:11" ht="18" customHeight="1" x14ac:dyDescent="0.45">
      <c r="B65" s="123">
        <v>1060</v>
      </c>
      <c r="C65" s="191" t="str">
        <f>_xlfn.XLOOKUP(B65,'H 13 aanwijzingen'!$A$19:$A$73,'H 13 aanwijzingen'!$B$19:$B$73,"",1)</f>
        <v>ING-bank</v>
      </c>
      <c r="D65" s="192"/>
      <c r="E65" s="193"/>
      <c r="F65" s="125"/>
      <c r="G65" s="162" t="s">
        <v>176</v>
      </c>
      <c r="H65" s="162"/>
      <c r="I65" s="162"/>
      <c r="J65" s="133"/>
      <c r="K65" s="132">
        <v>13000</v>
      </c>
    </row>
    <row r="66" spans="1:11" ht="18" customHeight="1" x14ac:dyDescent="0.45">
      <c r="B66" s="123">
        <v>1280</v>
      </c>
      <c r="C66" s="191" t="str">
        <f>_xlfn.XLOOKUP(B66,'H 13 aanwijzingen'!$A$19:$A$73,'H 13 aanwijzingen'!$B$19:$B$73,"",1)</f>
        <v>Nog te betalen bedragen</v>
      </c>
      <c r="D66" s="192"/>
      <c r="E66" s="193"/>
      <c r="F66" s="125"/>
      <c r="G66" s="165" t="s">
        <v>178</v>
      </c>
      <c r="H66" s="172"/>
      <c r="I66" s="166"/>
      <c r="J66" s="134">
        <v>5200</v>
      </c>
      <c r="K66" s="135"/>
    </row>
    <row r="67" spans="1:11" ht="18" customHeight="1" x14ac:dyDescent="0.45">
      <c r="B67" s="123">
        <v>1060</v>
      </c>
      <c r="C67" s="191" t="str">
        <f>_xlfn.XLOOKUP(B67,'H 13 aanwijzingen'!$A$19:$A$73,'H 13 aanwijzingen'!$B$19:$B$73,"",1)</f>
        <v>ING-bank</v>
      </c>
      <c r="D67" s="192"/>
      <c r="E67" s="193"/>
      <c r="F67" s="125"/>
      <c r="G67" s="197" t="s">
        <v>178</v>
      </c>
      <c r="H67" s="198"/>
      <c r="I67" s="199"/>
      <c r="J67" s="126"/>
      <c r="K67" s="127">
        <v>5200</v>
      </c>
    </row>
    <row r="68" spans="1:11" ht="18" customHeight="1" x14ac:dyDescent="0.45">
      <c r="B68" s="123"/>
      <c r="C68" s="191" t="str">
        <f>_xlfn.XLOOKUP(B68,'H 13 aanwijzingen'!$A$19:$A$73,'H 13 aanwijzingen'!$B$19:$B$73,"",1)</f>
        <v/>
      </c>
      <c r="D68" s="192"/>
      <c r="E68" s="193"/>
      <c r="F68" s="125"/>
      <c r="G68" s="173"/>
      <c r="H68" s="174"/>
      <c r="I68" s="175"/>
      <c r="J68" s="128"/>
      <c r="K68" s="129"/>
    </row>
    <row r="69" spans="1:11" x14ac:dyDescent="0.45">
      <c r="B69" s="1"/>
    </row>
    <row r="70" spans="1:11" x14ac:dyDescent="0.45">
      <c r="B70" s="1"/>
    </row>
    <row r="71" spans="1:11" x14ac:dyDescent="0.45">
      <c r="B71" s="1" t="s">
        <v>129</v>
      </c>
    </row>
    <row r="72" spans="1:11" x14ac:dyDescent="0.45">
      <c r="A72" s="29" t="s">
        <v>16</v>
      </c>
      <c r="B72" s="2" t="s">
        <v>122</v>
      </c>
    </row>
    <row r="73" spans="1:11" x14ac:dyDescent="0.45">
      <c r="B73" s="169" t="s">
        <v>25</v>
      </c>
      <c r="C73" s="170"/>
      <c r="D73" s="170"/>
      <c r="E73" s="170"/>
      <c r="F73" s="170"/>
      <c r="G73" s="170"/>
      <c r="H73" s="170"/>
      <c r="I73" s="170"/>
      <c r="J73" s="170"/>
      <c r="K73" s="13" t="s">
        <v>26</v>
      </c>
    </row>
    <row r="74" spans="1:11" x14ac:dyDescent="0.45">
      <c r="B74" s="176" t="s">
        <v>27</v>
      </c>
      <c r="C74" s="177"/>
      <c r="D74" s="177"/>
      <c r="E74" s="178"/>
      <c r="F74" s="179" t="s">
        <v>22</v>
      </c>
      <c r="G74" s="181" t="s">
        <v>6</v>
      </c>
      <c r="H74" s="182"/>
      <c r="I74" s="183"/>
      <c r="J74" s="187" t="s">
        <v>14</v>
      </c>
      <c r="K74" s="195" t="s">
        <v>15</v>
      </c>
    </row>
    <row r="75" spans="1:11" ht="18" customHeight="1" x14ac:dyDescent="0.45">
      <c r="B75" s="120" t="s">
        <v>104</v>
      </c>
      <c r="C75" s="121" t="s">
        <v>105</v>
      </c>
      <c r="D75" s="121"/>
      <c r="E75" s="122"/>
      <c r="F75" s="180"/>
      <c r="G75" s="184"/>
      <c r="H75" s="185"/>
      <c r="I75" s="186"/>
      <c r="J75" s="188"/>
      <c r="K75" s="196"/>
    </row>
    <row r="76" spans="1:11" ht="18" customHeight="1" x14ac:dyDescent="0.45">
      <c r="B76" s="123">
        <v>810</v>
      </c>
      <c r="C76" s="191" t="str">
        <f>_xlfn.XLOOKUP(B76,'H 13 aanwijzingen'!$A$19:$A$73,'H 13 aanwijzingen'!$B$19:$B$73,"",1)</f>
        <v>6% Lening KK85</v>
      </c>
      <c r="D76" s="192"/>
      <c r="E76" s="193"/>
      <c r="F76" s="125"/>
      <c r="G76" s="162" t="s">
        <v>179</v>
      </c>
      <c r="H76" s="162"/>
      <c r="I76" s="162"/>
      <c r="J76" s="133"/>
      <c r="K76" s="132">
        <v>50000</v>
      </c>
    </row>
    <row r="77" spans="1:11" ht="18" customHeight="1" x14ac:dyDescent="0.45">
      <c r="B77" s="123">
        <v>1050</v>
      </c>
      <c r="C77" s="191" t="str">
        <f>_xlfn.XLOOKUP(B77,'H 13 aanwijzingen'!$A$19:$A$73,'H 13 aanwijzingen'!$B$19:$B$73,"",1)</f>
        <v>Rabobank</v>
      </c>
      <c r="D77" s="192"/>
      <c r="E77" s="193"/>
      <c r="F77" s="125"/>
      <c r="G77" s="197" t="s">
        <v>179</v>
      </c>
      <c r="H77" s="198"/>
      <c r="I77" s="199"/>
      <c r="J77" s="132">
        <v>50000</v>
      </c>
      <c r="K77" s="133"/>
    </row>
    <row r="78" spans="1:11" ht="18" customHeight="1" x14ac:dyDescent="0.45">
      <c r="B78" s="123"/>
      <c r="C78" s="191" t="str">
        <f>_xlfn.XLOOKUP(B78,'H 13 aanwijzingen'!$A$19:$A$73,'H 13 aanwijzingen'!$B$19:$B$73,"",1)</f>
        <v/>
      </c>
      <c r="D78" s="192"/>
      <c r="E78" s="193"/>
      <c r="F78" s="125"/>
      <c r="G78" s="173"/>
      <c r="H78" s="174"/>
      <c r="I78" s="175"/>
      <c r="J78" s="128"/>
      <c r="K78" s="129"/>
    </row>
    <row r="79" spans="1:11" ht="18" customHeight="1" x14ac:dyDescent="0.45">
      <c r="B79" s="123"/>
      <c r="C79" s="191" t="str">
        <f>_xlfn.XLOOKUP(B79,'H 13 aanwijzingen'!$A$19:$A$73,'H 13 aanwijzingen'!$B$19:$B$73,"",1)</f>
        <v/>
      </c>
      <c r="D79" s="192"/>
      <c r="E79" s="193"/>
      <c r="F79" s="125"/>
      <c r="G79" s="173"/>
      <c r="H79" s="174"/>
      <c r="I79" s="175"/>
      <c r="J79" s="128"/>
      <c r="K79" s="129"/>
    </row>
    <row r="80" spans="1:11" x14ac:dyDescent="0.45">
      <c r="B80" s="1"/>
    </row>
    <row r="81" spans="1:11" x14ac:dyDescent="0.45">
      <c r="A81" s="29" t="s">
        <v>20</v>
      </c>
      <c r="B81" s="2" t="s">
        <v>130</v>
      </c>
    </row>
    <row r="82" spans="1:11" ht="18" customHeight="1" x14ac:dyDescent="0.45">
      <c r="B82" s="108" t="s">
        <v>180</v>
      </c>
    </row>
    <row r="83" spans="1:11" x14ac:dyDescent="0.45">
      <c r="B83" s="1"/>
    </row>
    <row r="84" spans="1:11" x14ac:dyDescent="0.45">
      <c r="A84" s="29" t="s">
        <v>17</v>
      </c>
      <c r="B84" s="2" t="s">
        <v>230</v>
      </c>
    </row>
    <row r="85" spans="1:11" x14ac:dyDescent="0.45">
      <c r="B85" s="169" t="s">
        <v>25</v>
      </c>
      <c r="C85" s="170"/>
      <c r="D85" s="170"/>
      <c r="E85" s="170"/>
      <c r="F85" s="170"/>
      <c r="G85" s="170"/>
      <c r="H85" s="170"/>
      <c r="I85" s="170"/>
      <c r="J85" s="170"/>
      <c r="K85" s="13" t="s">
        <v>26</v>
      </c>
    </row>
    <row r="86" spans="1:11" x14ac:dyDescent="0.45">
      <c r="B86" s="176" t="s">
        <v>27</v>
      </c>
      <c r="C86" s="177"/>
      <c r="D86" s="177"/>
      <c r="E86" s="178"/>
      <c r="F86" s="179" t="s">
        <v>22</v>
      </c>
      <c r="G86" s="181" t="s">
        <v>6</v>
      </c>
      <c r="H86" s="182"/>
      <c r="I86" s="183"/>
      <c r="J86" s="187" t="s">
        <v>14</v>
      </c>
      <c r="K86" s="195" t="s">
        <v>15</v>
      </c>
    </row>
    <row r="87" spans="1:11" ht="18" customHeight="1" x14ac:dyDescent="0.45">
      <c r="B87" s="120" t="s">
        <v>104</v>
      </c>
      <c r="C87" s="121" t="s">
        <v>105</v>
      </c>
      <c r="D87" s="121"/>
      <c r="E87" s="122"/>
      <c r="F87" s="180"/>
      <c r="G87" s="184"/>
      <c r="H87" s="185"/>
      <c r="I87" s="186"/>
      <c r="J87" s="188"/>
      <c r="K87" s="196"/>
    </row>
    <row r="88" spans="1:11" ht="18" customHeight="1" x14ac:dyDescent="0.45">
      <c r="B88" s="123">
        <v>9100</v>
      </c>
      <c r="C88" s="191" t="str">
        <f>_xlfn.XLOOKUP(B88,'H 13 aanwijzingen'!$A$19:$A$73,'H 13 aanwijzingen'!$B$19:$B$73,"",1)</f>
        <v>Interestkosten</v>
      </c>
      <c r="D88" s="192"/>
      <c r="E88" s="193"/>
      <c r="F88" s="125"/>
      <c r="G88" s="162" t="s">
        <v>179</v>
      </c>
      <c r="H88" s="162"/>
      <c r="I88" s="162"/>
      <c r="J88" s="126">
        <v>250</v>
      </c>
      <c r="K88" s="127"/>
    </row>
    <row r="89" spans="1:11" ht="18" customHeight="1" x14ac:dyDescent="0.45">
      <c r="B89" s="123">
        <v>1280</v>
      </c>
      <c r="C89" s="191" t="str">
        <f>_xlfn.XLOOKUP(B89,'H 13 aanwijzingen'!$A$19:$A$73,'H 13 aanwijzingen'!$B$19:$B$73,"",1)</f>
        <v>Nog te betalen bedragen</v>
      </c>
      <c r="D89" s="192"/>
      <c r="E89" s="193"/>
      <c r="F89" s="125"/>
      <c r="G89" s="197" t="s">
        <v>181</v>
      </c>
      <c r="H89" s="198"/>
      <c r="I89" s="199"/>
      <c r="J89" s="126"/>
      <c r="K89" s="127">
        <v>250</v>
      </c>
    </row>
    <row r="90" spans="1:11" ht="18" customHeight="1" x14ac:dyDescent="0.45">
      <c r="B90" s="123"/>
      <c r="C90" s="191" t="str">
        <f>_xlfn.XLOOKUP(B90,'H 13 aanwijzingen'!$A$19:$A$73,'H 13 aanwijzingen'!$B$19:$B$73,"",1)</f>
        <v/>
      </c>
      <c r="D90" s="192"/>
      <c r="E90" s="193"/>
      <c r="F90" s="125"/>
      <c r="G90" s="173"/>
      <c r="H90" s="174"/>
      <c r="I90" s="175"/>
      <c r="J90" s="128"/>
      <c r="K90" s="129"/>
    </row>
    <row r="91" spans="1:11" x14ac:dyDescent="0.45">
      <c r="B91" s="1"/>
    </row>
    <row r="92" spans="1:11" ht="16.149999999999999" customHeight="1" x14ac:dyDescent="0.45">
      <c r="A92" s="29" t="s">
        <v>18</v>
      </c>
      <c r="B92" s="2" t="s">
        <v>231</v>
      </c>
    </row>
    <row r="93" spans="1:11" ht="19.149999999999999" customHeight="1" x14ac:dyDescent="0.45">
      <c r="B93" s="226" t="s">
        <v>131</v>
      </c>
      <c r="C93" s="227"/>
      <c r="D93" s="227"/>
      <c r="E93" s="227"/>
      <c r="F93" s="227"/>
      <c r="G93" s="227"/>
      <c r="H93" s="227"/>
      <c r="I93" s="227"/>
      <c r="J93" s="12" t="s">
        <v>11</v>
      </c>
    </row>
    <row r="94" spans="1:11" ht="30" x14ac:dyDescent="0.45">
      <c r="B94" s="136" t="s">
        <v>13</v>
      </c>
      <c r="C94" s="136" t="s">
        <v>0</v>
      </c>
      <c r="D94" s="136" t="s">
        <v>21</v>
      </c>
      <c r="E94" s="228" t="s">
        <v>6</v>
      </c>
      <c r="F94" s="228"/>
      <c r="G94" s="228"/>
      <c r="H94" s="228"/>
      <c r="I94" s="140" t="s">
        <v>14</v>
      </c>
      <c r="J94" s="140" t="s">
        <v>15</v>
      </c>
    </row>
    <row r="95" spans="1:11" ht="18" customHeight="1" x14ac:dyDescent="0.45">
      <c r="B95" s="137">
        <v>45504</v>
      </c>
      <c r="C95" s="118">
        <v>90</v>
      </c>
      <c r="D95" s="118" t="s">
        <v>232</v>
      </c>
      <c r="E95" s="225" t="s">
        <v>179</v>
      </c>
      <c r="F95" s="225"/>
      <c r="G95" s="225"/>
      <c r="H95" s="225"/>
      <c r="I95" s="132">
        <v>250</v>
      </c>
      <c r="J95" s="132"/>
    </row>
    <row r="96" spans="1:11" ht="18" customHeight="1" x14ac:dyDescent="0.45">
      <c r="B96" s="137">
        <v>45535</v>
      </c>
      <c r="C96" s="118">
        <v>90</v>
      </c>
      <c r="D96" s="118" t="s">
        <v>154</v>
      </c>
      <c r="E96" s="225" t="s">
        <v>179</v>
      </c>
      <c r="F96" s="225"/>
      <c r="G96" s="225"/>
      <c r="H96" s="225"/>
      <c r="I96" s="132">
        <v>250</v>
      </c>
      <c r="J96" s="132"/>
    </row>
    <row r="97" spans="1:10" ht="18" customHeight="1" x14ac:dyDescent="0.45">
      <c r="B97" s="137">
        <v>45565</v>
      </c>
      <c r="C97" s="118">
        <v>90</v>
      </c>
      <c r="D97" s="118" t="s">
        <v>154</v>
      </c>
      <c r="E97" s="225" t="s">
        <v>179</v>
      </c>
      <c r="F97" s="225"/>
      <c r="G97" s="225"/>
      <c r="H97" s="225"/>
      <c r="I97" s="132">
        <v>250</v>
      </c>
      <c r="J97" s="132"/>
    </row>
    <row r="98" spans="1:10" ht="18" customHeight="1" x14ac:dyDescent="0.45">
      <c r="B98" s="138">
        <v>45596</v>
      </c>
      <c r="C98" s="118">
        <v>90</v>
      </c>
      <c r="D98" s="118" t="s">
        <v>154</v>
      </c>
      <c r="E98" s="225" t="s">
        <v>179</v>
      </c>
      <c r="F98" s="225"/>
      <c r="G98" s="225"/>
      <c r="H98" s="225"/>
      <c r="I98" s="132">
        <v>250</v>
      </c>
      <c r="J98" s="132"/>
    </row>
    <row r="99" spans="1:10" ht="18" customHeight="1" x14ac:dyDescent="0.45">
      <c r="B99" s="138">
        <v>45626</v>
      </c>
      <c r="C99" s="118">
        <v>90</v>
      </c>
      <c r="D99" s="118" t="s">
        <v>154</v>
      </c>
      <c r="E99" s="225" t="s">
        <v>179</v>
      </c>
      <c r="F99" s="225"/>
      <c r="G99" s="225"/>
      <c r="H99" s="225"/>
      <c r="I99" s="132">
        <v>250</v>
      </c>
      <c r="J99" s="132"/>
    </row>
    <row r="100" spans="1:10" ht="18" customHeight="1" x14ac:dyDescent="0.45">
      <c r="B100" s="138">
        <v>45657</v>
      </c>
      <c r="C100" s="118">
        <v>90</v>
      </c>
      <c r="D100" s="118" t="s">
        <v>154</v>
      </c>
      <c r="E100" s="225" t="s">
        <v>179</v>
      </c>
      <c r="F100" s="225"/>
      <c r="G100" s="225"/>
      <c r="H100" s="225"/>
      <c r="I100" s="132">
        <v>250</v>
      </c>
      <c r="J100" s="132"/>
    </row>
    <row r="101" spans="1:10" ht="18" customHeight="1" x14ac:dyDescent="0.45">
      <c r="B101" s="138">
        <v>45657</v>
      </c>
      <c r="C101" s="118"/>
      <c r="D101" s="118"/>
      <c r="E101" s="225" t="s">
        <v>182</v>
      </c>
      <c r="F101" s="225"/>
      <c r="G101" s="225"/>
      <c r="H101" s="225"/>
      <c r="I101" s="132"/>
      <c r="J101" s="132">
        <v>1500</v>
      </c>
    </row>
    <row r="102" spans="1:10" ht="18" customHeight="1" x14ac:dyDescent="0.45">
      <c r="B102" s="138"/>
      <c r="C102" s="118"/>
      <c r="D102" s="118"/>
      <c r="E102" s="229" t="s">
        <v>183</v>
      </c>
      <c r="F102" s="229"/>
      <c r="G102" s="229"/>
      <c r="H102" s="229"/>
      <c r="I102" s="141">
        <f>SUM(I95:I101)</f>
        <v>1500</v>
      </c>
      <c r="J102" s="141">
        <f>SUM(J101)</f>
        <v>1500</v>
      </c>
    </row>
    <row r="103" spans="1:10" ht="18" customHeight="1" x14ac:dyDescent="0.45">
      <c r="B103" s="139"/>
      <c r="C103" s="119"/>
      <c r="D103" s="119"/>
      <c r="E103" s="230"/>
      <c r="F103" s="230"/>
      <c r="G103" s="230"/>
      <c r="H103" s="230"/>
      <c r="I103" s="142"/>
      <c r="J103" s="142"/>
    </row>
    <row r="104" spans="1:10" x14ac:dyDescent="0.45">
      <c r="B104" s="1"/>
    </row>
    <row r="105" spans="1:10" x14ac:dyDescent="0.45">
      <c r="A105" s="29" t="s">
        <v>97</v>
      </c>
      <c r="B105" s="2" t="s">
        <v>233</v>
      </c>
    </row>
    <row r="106" spans="1:10" ht="20.45" customHeight="1" x14ac:dyDescent="0.45">
      <c r="B106" s="226" t="s">
        <v>132</v>
      </c>
      <c r="C106" s="227"/>
      <c r="D106" s="227"/>
      <c r="E106" s="227"/>
      <c r="F106" s="227"/>
      <c r="G106" s="227"/>
      <c r="H106" s="227"/>
      <c r="I106" s="227"/>
      <c r="J106" s="12" t="s">
        <v>91</v>
      </c>
    </row>
    <row r="107" spans="1:10" ht="30" x14ac:dyDescent="0.45">
      <c r="B107" s="136" t="s">
        <v>13</v>
      </c>
      <c r="C107" s="136" t="s">
        <v>0</v>
      </c>
      <c r="D107" s="136" t="s">
        <v>21</v>
      </c>
      <c r="E107" s="228" t="s">
        <v>6</v>
      </c>
      <c r="F107" s="228"/>
      <c r="G107" s="228"/>
      <c r="H107" s="228"/>
      <c r="I107" s="140" t="s">
        <v>14</v>
      </c>
      <c r="J107" s="140" t="s">
        <v>15</v>
      </c>
    </row>
    <row r="108" spans="1:10" ht="18" customHeight="1" x14ac:dyDescent="0.45">
      <c r="B108" s="137">
        <v>45504</v>
      </c>
      <c r="C108" s="118">
        <v>90</v>
      </c>
      <c r="D108" s="118" t="s">
        <v>232</v>
      </c>
      <c r="E108" s="225" t="s">
        <v>181</v>
      </c>
      <c r="F108" s="225"/>
      <c r="G108" s="225"/>
      <c r="H108" s="225"/>
      <c r="I108" s="133"/>
      <c r="J108" s="132">
        <v>250</v>
      </c>
    </row>
    <row r="109" spans="1:10" ht="18" customHeight="1" x14ac:dyDescent="0.45">
      <c r="B109" s="137">
        <v>45535</v>
      </c>
      <c r="C109" s="118">
        <v>90</v>
      </c>
      <c r="D109" s="118" t="s">
        <v>154</v>
      </c>
      <c r="E109" s="225" t="s">
        <v>181</v>
      </c>
      <c r="F109" s="225"/>
      <c r="G109" s="225"/>
      <c r="H109" s="225"/>
      <c r="I109" s="133"/>
      <c r="J109" s="132">
        <v>250</v>
      </c>
    </row>
    <row r="110" spans="1:10" ht="18" customHeight="1" x14ac:dyDescent="0.45">
      <c r="B110" s="137">
        <v>45565</v>
      </c>
      <c r="C110" s="118">
        <v>90</v>
      </c>
      <c r="D110" s="118" t="s">
        <v>154</v>
      </c>
      <c r="E110" s="225" t="s">
        <v>181</v>
      </c>
      <c r="F110" s="225"/>
      <c r="G110" s="225"/>
      <c r="H110" s="225"/>
      <c r="I110" s="133"/>
      <c r="J110" s="132">
        <v>250</v>
      </c>
    </row>
    <row r="111" spans="1:10" ht="18" customHeight="1" x14ac:dyDescent="0.45">
      <c r="B111" s="138">
        <v>45596</v>
      </c>
      <c r="C111" s="118">
        <v>90</v>
      </c>
      <c r="D111" s="118" t="s">
        <v>154</v>
      </c>
      <c r="E111" s="225" t="s">
        <v>181</v>
      </c>
      <c r="F111" s="225"/>
      <c r="G111" s="225"/>
      <c r="H111" s="225"/>
      <c r="I111" s="133"/>
      <c r="J111" s="132">
        <v>250</v>
      </c>
    </row>
    <row r="112" spans="1:10" ht="18" customHeight="1" x14ac:dyDescent="0.45">
      <c r="B112" s="138">
        <v>45626</v>
      </c>
      <c r="C112" s="118">
        <v>90</v>
      </c>
      <c r="D112" s="118" t="s">
        <v>154</v>
      </c>
      <c r="E112" s="225" t="s">
        <v>181</v>
      </c>
      <c r="F112" s="225"/>
      <c r="G112" s="225"/>
      <c r="H112" s="225"/>
      <c r="I112" s="133"/>
      <c r="J112" s="132">
        <v>250</v>
      </c>
    </row>
    <row r="113" spans="2:10" ht="18" customHeight="1" x14ac:dyDescent="0.45">
      <c r="B113" s="138">
        <v>45657</v>
      </c>
      <c r="C113" s="118">
        <v>90</v>
      </c>
      <c r="D113" s="118" t="s">
        <v>154</v>
      </c>
      <c r="E113" s="225" t="s">
        <v>181</v>
      </c>
      <c r="F113" s="225"/>
      <c r="G113" s="225"/>
      <c r="H113" s="225"/>
      <c r="I113" s="133"/>
      <c r="J113" s="132">
        <v>250</v>
      </c>
    </row>
    <row r="114" spans="2:10" ht="18" customHeight="1" x14ac:dyDescent="0.45">
      <c r="B114" s="138">
        <v>45657</v>
      </c>
      <c r="C114" s="118"/>
      <c r="D114" s="118"/>
      <c r="E114" s="225" t="s">
        <v>184</v>
      </c>
      <c r="F114" s="225"/>
      <c r="G114" s="225"/>
      <c r="H114" s="225"/>
      <c r="I114" s="132">
        <v>1500</v>
      </c>
      <c r="J114" s="133"/>
    </row>
    <row r="115" spans="2:10" ht="18" customHeight="1" x14ac:dyDescent="0.45">
      <c r="B115" s="138"/>
      <c r="C115" s="118"/>
      <c r="D115" s="118"/>
      <c r="E115" s="229" t="s">
        <v>183</v>
      </c>
      <c r="F115" s="229"/>
      <c r="G115" s="229"/>
      <c r="H115" s="229"/>
      <c r="I115" s="141">
        <f>SUM(I108:I114)</f>
        <v>1500</v>
      </c>
      <c r="J115" s="141">
        <f>SUM(I114)</f>
        <v>1500</v>
      </c>
    </row>
    <row r="116" spans="2:10" ht="18" customHeight="1" x14ac:dyDescent="0.45">
      <c r="B116" s="139"/>
      <c r="C116" s="119"/>
      <c r="D116" s="119"/>
      <c r="E116" s="230"/>
      <c r="F116" s="230"/>
      <c r="G116" s="230"/>
      <c r="H116" s="230"/>
      <c r="I116" s="142"/>
      <c r="J116" s="142"/>
    </row>
    <row r="117" spans="2:10" x14ac:dyDescent="0.45">
      <c r="B117" s="1"/>
    </row>
  </sheetData>
  <mergeCells count="125">
    <mergeCell ref="K62:K63"/>
    <mergeCell ref="C64:E64"/>
    <mergeCell ref="C65:E65"/>
    <mergeCell ref="C67:E67"/>
    <mergeCell ref="C68:E68"/>
    <mergeCell ref="C66:E66"/>
    <mergeCell ref="G66:I66"/>
    <mergeCell ref="G65:I65"/>
    <mergeCell ref="G67:I67"/>
    <mergeCell ref="G68:I68"/>
    <mergeCell ref="K86:K87"/>
    <mergeCell ref="C79:E79"/>
    <mergeCell ref="G79:I79"/>
    <mergeCell ref="B86:E86"/>
    <mergeCell ref="F86:F87"/>
    <mergeCell ref="G86:I87"/>
    <mergeCell ref="J86:J87"/>
    <mergeCell ref="K74:K75"/>
    <mergeCell ref="C76:E76"/>
    <mergeCell ref="G76:I76"/>
    <mergeCell ref="C77:E77"/>
    <mergeCell ref="C78:E78"/>
    <mergeCell ref="G78:I78"/>
    <mergeCell ref="B61:J61"/>
    <mergeCell ref="G64:I64"/>
    <mergeCell ref="B62:E62"/>
    <mergeCell ref="F62:F63"/>
    <mergeCell ref="G62:I63"/>
    <mergeCell ref="J62:J63"/>
    <mergeCell ref="G53:I53"/>
    <mergeCell ref="G54:I54"/>
    <mergeCell ref="F51:F52"/>
    <mergeCell ref="G51:I52"/>
    <mergeCell ref="B51:E51"/>
    <mergeCell ref="J51:J52"/>
    <mergeCell ref="G44:I44"/>
    <mergeCell ref="G46:I46"/>
    <mergeCell ref="G47:I47"/>
    <mergeCell ref="K51:K52"/>
    <mergeCell ref="C53:E53"/>
    <mergeCell ref="C54:E54"/>
    <mergeCell ref="C55:E55"/>
    <mergeCell ref="G55:I55"/>
    <mergeCell ref="C56:E56"/>
    <mergeCell ref="G56:I56"/>
    <mergeCell ref="B50:J50"/>
    <mergeCell ref="K15:K16"/>
    <mergeCell ref="C17:E17"/>
    <mergeCell ref="C18:E18"/>
    <mergeCell ref="C19:E19"/>
    <mergeCell ref="G19:I19"/>
    <mergeCell ref="C20:E20"/>
    <mergeCell ref="G20:I20"/>
    <mergeCell ref="K6:K7"/>
    <mergeCell ref="C8:E8"/>
    <mergeCell ref="C9:E9"/>
    <mergeCell ref="C10:E10"/>
    <mergeCell ref="C11:E11"/>
    <mergeCell ref="G8:I8"/>
    <mergeCell ref="G9:I9"/>
    <mergeCell ref="G11:I11"/>
    <mergeCell ref="B14:J14"/>
    <mergeCell ref="B6:E6"/>
    <mergeCell ref="F6:F7"/>
    <mergeCell ref="G6:I7"/>
    <mergeCell ref="J6:J7"/>
    <mergeCell ref="B15:E15"/>
    <mergeCell ref="F15:F16"/>
    <mergeCell ref="G15:I16"/>
    <mergeCell ref="J15:J16"/>
    <mergeCell ref="K41:K42"/>
    <mergeCell ref="C43:E43"/>
    <mergeCell ref="C44:E44"/>
    <mergeCell ref="C46:E46"/>
    <mergeCell ref="C47:E47"/>
    <mergeCell ref="C45:E45"/>
    <mergeCell ref="G43:I43"/>
    <mergeCell ref="E115:H115"/>
    <mergeCell ref="E116:H116"/>
    <mergeCell ref="E109:H109"/>
    <mergeCell ref="E110:H110"/>
    <mergeCell ref="E111:H111"/>
    <mergeCell ref="E112:H112"/>
    <mergeCell ref="E113:H113"/>
    <mergeCell ref="E114:H114"/>
    <mergeCell ref="E101:H101"/>
    <mergeCell ref="E102:H102"/>
    <mergeCell ref="E103:H103"/>
    <mergeCell ref="B106:I106"/>
    <mergeCell ref="E107:H107"/>
    <mergeCell ref="E108:H108"/>
    <mergeCell ref="E95:H95"/>
    <mergeCell ref="E96:H96"/>
    <mergeCell ref="E97:H97"/>
    <mergeCell ref="E98:H98"/>
    <mergeCell ref="E99:H99"/>
    <mergeCell ref="E100:H100"/>
    <mergeCell ref="G88:I88"/>
    <mergeCell ref="G89:I89"/>
    <mergeCell ref="B93:I93"/>
    <mergeCell ref="E94:H94"/>
    <mergeCell ref="B73:J73"/>
    <mergeCell ref="G77:I77"/>
    <mergeCell ref="B85:J85"/>
    <mergeCell ref="B74:E74"/>
    <mergeCell ref="F74:F75"/>
    <mergeCell ref="G74:I75"/>
    <mergeCell ref="J74:J75"/>
    <mergeCell ref="C88:E88"/>
    <mergeCell ref="C89:E89"/>
    <mergeCell ref="C90:E90"/>
    <mergeCell ref="G90:I90"/>
    <mergeCell ref="B5:J5"/>
    <mergeCell ref="E34:F34"/>
    <mergeCell ref="E35:F35"/>
    <mergeCell ref="E36:F36"/>
    <mergeCell ref="B40:J40"/>
    <mergeCell ref="B41:E41"/>
    <mergeCell ref="F41:F42"/>
    <mergeCell ref="G41:I42"/>
    <mergeCell ref="J41:J42"/>
    <mergeCell ref="G17:I17"/>
    <mergeCell ref="G18:I18"/>
    <mergeCell ref="H28:I28"/>
    <mergeCell ref="E33:F33"/>
  </mergeCells>
  <pageMargins left="0.7" right="0.7" top="0.75" bottom="0.75" header="0.3" footer="0.3"/>
  <pageSetup paperSize="9" orientation="portrait" r:id="rId1"/>
  <ignoredErrors>
    <ignoredError sqref="C34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90507-6399-42CD-9D3F-5EC9888BC457}">
  <dimension ref="A1:M157"/>
  <sheetViews>
    <sheetView showGridLines="0" topLeftCell="A98" zoomScaleNormal="100" workbookViewId="0">
      <selection activeCell="C117" sqref="C117"/>
    </sheetView>
  </sheetViews>
  <sheetFormatPr defaultColWidth="8.86328125" defaultRowHeight="15" x14ac:dyDescent="0.45"/>
  <cols>
    <col min="1" max="1" width="2.86328125" style="29" customWidth="1"/>
    <col min="2" max="2" width="13.265625" style="2" customWidth="1"/>
    <col min="3" max="4" width="12.3984375" style="2" customWidth="1"/>
    <col min="5" max="5" width="17.3984375" style="2" customWidth="1"/>
    <col min="6" max="6" width="12.3984375" style="2" bestFit="1" customWidth="1"/>
    <col min="7" max="7" width="9.73046875" style="2" customWidth="1"/>
    <col min="8" max="8" width="11" style="2" customWidth="1"/>
    <col min="9" max="9" width="14.59765625" style="2" customWidth="1"/>
    <col min="10" max="10" width="14.265625" style="2" customWidth="1"/>
    <col min="11" max="11" width="13.73046875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156</v>
      </c>
      <c r="D1" s="1" t="s">
        <v>133</v>
      </c>
    </row>
    <row r="2" spans="1:11" x14ac:dyDescent="0.45">
      <c r="B2" s="30"/>
    </row>
    <row r="3" spans="1:11" x14ac:dyDescent="0.45">
      <c r="B3" s="1"/>
    </row>
    <row r="4" spans="1:11" x14ac:dyDescent="0.45">
      <c r="B4" s="1" t="s">
        <v>134</v>
      </c>
    </row>
    <row r="5" spans="1:11" x14ac:dyDescent="0.45">
      <c r="A5" s="29" t="s">
        <v>16</v>
      </c>
      <c r="B5" s="2" t="s">
        <v>135</v>
      </c>
    </row>
    <row r="6" spans="1:11" ht="10.9" customHeight="1" x14ac:dyDescent="0.45">
      <c r="A6" s="4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x14ac:dyDescent="0.45">
      <c r="A7" s="4"/>
      <c r="B7" s="5" t="s">
        <v>95</v>
      </c>
      <c r="C7" s="3"/>
      <c r="D7" s="3"/>
      <c r="E7" s="3"/>
      <c r="F7" s="3"/>
      <c r="G7" s="3"/>
      <c r="H7" s="3"/>
      <c r="I7" s="3"/>
      <c r="J7" s="3"/>
      <c r="K7" s="3"/>
    </row>
    <row r="8" spans="1:11" ht="10.9" customHeight="1" x14ac:dyDescent="0.45">
      <c r="A8" s="4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ht="18" customHeight="1" x14ac:dyDescent="0.45">
      <c r="A9" s="4"/>
      <c r="B9" s="6" t="s">
        <v>5</v>
      </c>
      <c r="C9" s="73">
        <v>14222</v>
      </c>
      <c r="D9" s="158" t="s">
        <v>185</v>
      </c>
      <c r="E9" s="158"/>
      <c r="F9" s="3"/>
      <c r="G9" s="3"/>
      <c r="H9" s="3"/>
      <c r="I9" s="3"/>
      <c r="J9" s="3"/>
      <c r="K9" s="3"/>
    </row>
    <row r="10" spans="1:11" ht="10.9" customHeight="1" x14ac:dyDescent="0.4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8" customHeight="1" x14ac:dyDescent="0.45">
      <c r="A11" s="4"/>
      <c r="B11" s="6" t="s">
        <v>0</v>
      </c>
      <c r="C11" s="7">
        <v>50</v>
      </c>
      <c r="D11" s="3"/>
      <c r="E11" s="6" t="s">
        <v>8</v>
      </c>
      <c r="F11" s="8" t="s">
        <v>213</v>
      </c>
      <c r="G11" s="3"/>
      <c r="H11" s="159" t="s">
        <v>9</v>
      </c>
      <c r="I11" s="160"/>
      <c r="J11" s="9" t="s">
        <v>214</v>
      </c>
      <c r="K11" s="3"/>
    </row>
    <row r="12" spans="1:11" ht="18" customHeight="1" x14ac:dyDescent="0.45">
      <c r="A12" s="4"/>
      <c r="B12" s="6" t="s">
        <v>6</v>
      </c>
      <c r="C12" s="73" t="s">
        <v>186</v>
      </c>
      <c r="D12" s="3"/>
      <c r="E12" s="6" t="s">
        <v>24</v>
      </c>
      <c r="F12" s="70" t="s">
        <v>136</v>
      </c>
      <c r="G12" s="3"/>
      <c r="H12" s="159" t="s">
        <v>1</v>
      </c>
      <c r="I12" s="160"/>
      <c r="J12" s="71">
        <v>45597</v>
      </c>
      <c r="K12" s="3"/>
    </row>
    <row r="13" spans="1:11" ht="18" customHeight="1" x14ac:dyDescent="0.45">
      <c r="A13" s="4"/>
      <c r="B13" s="6" t="s">
        <v>7</v>
      </c>
      <c r="C13" s="71">
        <v>45597</v>
      </c>
      <c r="D13" s="3"/>
      <c r="E13" s="6" t="s">
        <v>4</v>
      </c>
      <c r="F13" s="109">
        <v>12687</v>
      </c>
      <c r="G13" s="3"/>
      <c r="H13" s="159" t="s">
        <v>10</v>
      </c>
      <c r="I13" s="160"/>
      <c r="J13" s="76">
        <f>I18+I19+I20</f>
        <v>32400</v>
      </c>
      <c r="K13" s="3" t="s">
        <v>11</v>
      </c>
    </row>
    <row r="14" spans="1:11" ht="10.9" customHeight="1" x14ac:dyDescent="0.45">
      <c r="A14" s="4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 x14ac:dyDescent="0.45">
      <c r="A15" s="4"/>
      <c r="B15" s="5" t="s">
        <v>12</v>
      </c>
      <c r="C15" s="3"/>
      <c r="D15" s="3"/>
      <c r="E15" s="3"/>
      <c r="F15" s="3"/>
      <c r="G15" s="3"/>
      <c r="H15" s="3"/>
      <c r="I15" s="3"/>
      <c r="J15" s="3"/>
      <c r="K15" s="3"/>
    </row>
    <row r="16" spans="1:11" ht="10.9" customHeight="1" x14ac:dyDescent="0.45">
      <c r="A16" s="4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30" x14ac:dyDescent="0.45">
      <c r="A17" s="4"/>
      <c r="B17" s="43" t="s">
        <v>96</v>
      </c>
      <c r="C17" s="161" t="s">
        <v>6</v>
      </c>
      <c r="D17" s="161"/>
      <c r="E17" s="161"/>
      <c r="F17" s="43" t="s">
        <v>2</v>
      </c>
      <c r="G17" s="43" t="s">
        <v>19</v>
      </c>
      <c r="H17" s="43" t="s">
        <v>106</v>
      </c>
      <c r="I17" s="43" t="s">
        <v>10</v>
      </c>
      <c r="J17" s="43" t="s">
        <v>3</v>
      </c>
      <c r="K17" s="3"/>
    </row>
    <row r="18" spans="1:11" ht="18" customHeight="1" x14ac:dyDescent="0.45">
      <c r="A18" s="4"/>
      <c r="B18" s="75" t="s">
        <v>187</v>
      </c>
      <c r="C18" s="162" t="s">
        <v>188</v>
      </c>
      <c r="D18" s="162"/>
      <c r="E18" s="162"/>
      <c r="F18" s="110"/>
      <c r="G18" s="107"/>
      <c r="H18" s="111"/>
      <c r="I18" s="79">
        <v>270000</v>
      </c>
      <c r="J18" s="15"/>
      <c r="K18" s="3"/>
    </row>
    <row r="19" spans="1:11" ht="18" customHeight="1" x14ac:dyDescent="0.45">
      <c r="A19" s="4"/>
      <c r="B19" s="75" t="s">
        <v>172</v>
      </c>
      <c r="C19" s="162" t="s">
        <v>189</v>
      </c>
      <c r="D19" s="162"/>
      <c r="E19" s="162"/>
      <c r="F19" s="110"/>
      <c r="G19" s="107"/>
      <c r="H19" s="111"/>
      <c r="I19" s="79">
        <v>-240000</v>
      </c>
      <c r="J19" s="15"/>
      <c r="K19" s="3"/>
    </row>
    <row r="20" spans="1:11" ht="18" customHeight="1" x14ac:dyDescent="0.45">
      <c r="A20" s="4"/>
      <c r="B20" s="92">
        <v>9100</v>
      </c>
      <c r="C20" s="165" t="s">
        <v>190</v>
      </c>
      <c r="D20" s="172"/>
      <c r="E20" s="166"/>
      <c r="F20" s="93"/>
      <c r="G20" s="93"/>
      <c r="H20" s="93"/>
      <c r="I20" s="79">
        <v>2400</v>
      </c>
      <c r="J20" s="15"/>
      <c r="K20" s="3"/>
    </row>
    <row r="21" spans="1:11" ht="18" customHeight="1" x14ac:dyDescent="0.45">
      <c r="A21" s="4"/>
      <c r="B21" s="55"/>
      <c r="C21" s="167"/>
      <c r="D21" s="231"/>
      <c r="E21" s="168"/>
      <c r="F21" s="15"/>
      <c r="G21" s="15"/>
      <c r="H21" s="15"/>
      <c r="I21" s="14"/>
      <c r="J21" s="15"/>
      <c r="K21" s="3"/>
    </row>
    <row r="22" spans="1:11" ht="10.9" customHeight="1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45">
      <c r="B23" s="1"/>
    </row>
    <row r="24" spans="1:11" x14ac:dyDescent="0.45">
      <c r="A24" s="29" t="s">
        <v>20</v>
      </c>
      <c r="B24" s="2" t="s">
        <v>144</v>
      </c>
    </row>
    <row r="25" spans="1:11" x14ac:dyDescent="0.45">
      <c r="B25" s="169" t="s">
        <v>25</v>
      </c>
      <c r="C25" s="170"/>
      <c r="D25" s="170"/>
      <c r="E25" s="170"/>
      <c r="F25" s="170"/>
      <c r="G25" s="170"/>
      <c r="H25" s="170"/>
      <c r="I25" s="170"/>
      <c r="J25" s="170"/>
      <c r="K25" s="13" t="s">
        <v>26</v>
      </c>
    </row>
    <row r="26" spans="1:11" x14ac:dyDescent="0.45">
      <c r="B26" s="176" t="s">
        <v>27</v>
      </c>
      <c r="C26" s="177"/>
      <c r="D26" s="177"/>
      <c r="E26" s="178"/>
      <c r="F26" s="179" t="s">
        <v>22</v>
      </c>
      <c r="G26" s="181" t="s">
        <v>6</v>
      </c>
      <c r="H26" s="182"/>
      <c r="I26" s="183"/>
      <c r="J26" s="187" t="s">
        <v>14</v>
      </c>
      <c r="K26" s="195" t="s">
        <v>15</v>
      </c>
    </row>
    <row r="27" spans="1:11" ht="18" customHeight="1" x14ac:dyDescent="0.45">
      <c r="B27" s="120" t="s">
        <v>104</v>
      </c>
      <c r="C27" s="121" t="s">
        <v>105</v>
      </c>
      <c r="D27" s="121"/>
      <c r="E27" s="122"/>
      <c r="F27" s="180"/>
      <c r="G27" s="184"/>
      <c r="H27" s="185"/>
      <c r="I27" s="186"/>
      <c r="J27" s="188"/>
      <c r="K27" s="196"/>
    </row>
    <row r="28" spans="1:11" ht="18" customHeight="1" x14ac:dyDescent="0.45">
      <c r="B28" s="123">
        <v>200</v>
      </c>
      <c r="C28" s="191" t="str">
        <f>_xlfn.XLOOKUP(B28,'H 13 aanwijzingen'!$A$19:$A$73,'H 13 aanwijzingen'!$B$19:$B$73,"",1)</f>
        <v>Gebouw</v>
      </c>
      <c r="D28" s="192"/>
      <c r="E28" s="193"/>
      <c r="F28" s="124"/>
      <c r="G28" s="162" t="s">
        <v>188</v>
      </c>
      <c r="H28" s="162"/>
      <c r="I28" s="162"/>
      <c r="J28" s="126">
        <v>270000</v>
      </c>
      <c r="K28" s="127"/>
    </row>
    <row r="29" spans="1:11" ht="18" customHeight="1" x14ac:dyDescent="0.45">
      <c r="B29" s="123">
        <v>700</v>
      </c>
      <c r="C29" s="191" t="str">
        <f>_xlfn.XLOOKUP(B29,'H 13 aanwijzingen'!$A$19:$A$73,'H 13 aanwijzingen'!$B$19:$B$73,"",1)</f>
        <v>Hypothecaire lening</v>
      </c>
      <c r="D29" s="192"/>
      <c r="E29" s="193"/>
      <c r="F29" s="124"/>
      <c r="G29" s="162" t="s">
        <v>189</v>
      </c>
      <c r="H29" s="162"/>
      <c r="I29" s="162"/>
      <c r="J29" s="126"/>
      <c r="K29" s="127">
        <v>240000</v>
      </c>
    </row>
    <row r="30" spans="1:11" ht="18" customHeight="1" x14ac:dyDescent="0.45">
      <c r="B30" s="123">
        <v>9100</v>
      </c>
      <c r="C30" s="191" t="str">
        <f>_xlfn.XLOOKUP(B30,'H 13 aanwijzingen'!$A$19:$A$73,'H 13 aanwijzingen'!$B$19:$B$73,"",1)</f>
        <v>Interestkosten</v>
      </c>
      <c r="D30" s="192"/>
      <c r="E30" s="193"/>
      <c r="F30" s="143"/>
      <c r="G30" s="233" t="s">
        <v>190</v>
      </c>
      <c r="H30" s="234"/>
      <c r="I30" s="235"/>
      <c r="J30" s="130">
        <v>2400</v>
      </c>
      <c r="K30" s="131"/>
    </row>
    <row r="31" spans="1:11" ht="18" customHeight="1" x14ac:dyDescent="0.45">
      <c r="B31" s="123">
        <v>1400</v>
      </c>
      <c r="C31" s="191" t="str">
        <f>_xlfn.XLOOKUP(B31,'H 13 aanwijzingen'!$A$19:$A$73,'H 13 aanwijzingen'!$B$19:$B$73,"",1)</f>
        <v>Crediteuren</v>
      </c>
      <c r="D31" s="192"/>
      <c r="E31" s="193"/>
      <c r="F31" s="144">
        <v>14222</v>
      </c>
      <c r="G31" s="165">
        <v>12687</v>
      </c>
      <c r="H31" s="172"/>
      <c r="I31" s="166"/>
      <c r="J31" s="133"/>
      <c r="K31" s="145">
        <v>32400</v>
      </c>
    </row>
    <row r="32" spans="1:11" ht="18" customHeight="1" x14ac:dyDescent="0.45">
      <c r="B32" s="123"/>
      <c r="C32" s="191" t="str">
        <f>_xlfn.XLOOKUP(B32,'H 13 aanwijzingen'!$A$19:$A$73,'H 13 aanwijzingen'!$B$19:$B$73,"",1)</f>
        <v/>
      </c>
      <c r="D32" s="192"/>
      <c r="E32" s="193"/>
      <c r="F32" s="125"/>
      <c r="G32" s="173"/>
      <c r="H32" s="174"/>
      <c r="I32" s="175"/>
      <c r="J32" s="128"/>
      <c r="K32" s="129"/>
    </row>
    <row r="33" spans="1:13" ht="18" customHeight="1" x14ac:dyDescent="0.45">
      <c r="B33" s="123"/>
      <c r="C33" s="191" t="str">
        <f>_xlfn.XLOOKUP(B33,'H 13 aanwijzingen'!$A$19:$A$73,'H 13 aanwijzingen'!$B$19:$B$73,"",1)</f>
        <v/>
      </c>
      <c r="D33" s="192"/>
      <c r="E33" s="193"/>
      <c r="F33" s="125"/>
      <c r="G33" s="173"/>
      <c r="H33" s="174"/>
      <c r="I33" s="175"/>
      <c r="J33" s="128"/>
      <c r="K33" s="129"/>
    </row>
    <row r="34" spans="1:13" x14ac:dyDescent="0.45">
      <c r="B34" s="1"/>
    </row>
    <row r="35" spans="1:13" x14ac:dyDescent="0.45">
      <c r="A35" s="29" t="s">
        <v>17</v>
      </c>
      <c r="B35" s="2" t="s">
        <v>137</v>
      </c>
    </row>
    <row r="36" spans="1:13" ht="10.9" customHeight="1" x14ac:dyDescent="0.45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x14ac:dyDescent="0.45">
      <c r="A37" s="4"/>
      <c r="B37" s="5" t="s">
        <v>117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0.9" customHeight="1" x14ac:dyDescent="0.4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8" customHeight="1" x14ac:dyDescent="0.45">
      <c r="A39" s="4"/>
      <c r="B39" s="6" t="s">
        <v>0</v>
      </c>
      <c r="C39" s="47">
        <v>20</v>
      </c>
      <c r="D39" s="3"/>
      <c r="E39" s="6" t="s">
        <v>8</v>
      </c>
      <c r="F39" s="8" t="s">
        <v>213</v>
      </c>
      <c r="G39" s="3"/>
      <c r="H39" s="159" t="s">
        <v>9</v>
      </c>
      <c r="I39" s="159"/>
      <c r="J39" s="9" t="s">
        <v>235</v>
      </c>
      <c r="K39" s="3"/>
      <c r="L39" s="3"/>
      <c r="M39" s="3"/>
    </row>
    <row r="40" spans="1:13" ht="18" customHeight="1" x14ac:dyDescent="0.45">
      <c r="A40" s="4"/>
      <c r="B40" s="6" t="s">
        <v>118</v>
      </c>
      <c r="C40" s="48">
        <v>85963.24</v>
      </c>
      <c r="D40" s="3"/>
      <c r="E40" s="6" t="s">
        <v>119</v>
      </c>
      <c r="F40" s="95">
        <f>C40+J45</f>
        <v>53563.240000000005</v>
      </c>
      <c r="G40" s="3"/>
      <c r="H40" s="3"/>
      <c r="I40" s="3"/>
      <c r="J40" s="3"/>
      <c r="K40" s="3"/>
      <c r="L40" s="3"/>
      <c r="M40" s="3"/>
    </row>
    <row r="41" spans="1:13" ht="10.9" customHeight="1" x14ac:dyDescent="0.45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x14ac:dyDescent="0.45">
      <c r="A42" s="4"/>
      <c r="B42" s="5" t="s">
        <v>12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0.9" customHeight="1" x14ac:dyDescent="0.45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30" x14ac:dyDescent="0.45">
      <c r="A44" s="4"/>
      <c r="B44" s="11" t="s">
        <v>13</v>
      </c>
      <c r="C44" s="50" t="s">
        <v>120</v>
      </c>
      <c r="D44" s="51" t="s">
        <v>23</v>
      </c>
      <c r="E44" s="163" t="s">
        <v>6</v>
      </c>
      <c r="F44" s="163"/>
      <c r="G44" s="52" t="s">
        <v>2</v>
      </c>
      <c r="H44" s="11" t="s">
        <v>19</v>
      </c>
      <c r="I44" s="43" t="s">
        <v>106</v>
      </c>
      <c r="J44" s="11" t="s">
        <v>10</v>
      </c>
      <c r="K44" s="11" t="s">
        <v>3</v>
      </c>
      <c r="L44" s="11" t="s">
        <v>121</v>
      </c>
      <c r="M44" s="3"/>
    </row>
    <row r="45" spans="1:13" ht="18" customHeight="1" x14ac:dyDescent="0.45">
      <c r="A45" s="4"/>
      <c r="B45" s="91">
        <v>45597</v>
      </c>
      <c r="C45" s="99" t="s">
        <v>191</v>
      </c>
      <c r="D45" s="92">
        <v>14222</v>
      </c>
      <c r="E45" s="189" t="s">
        <v>192</v>
      </c>
      <c r="F45" s="189"/>
      <c r="G45" s="92"/>
      <c r="H45" s="100"/>
      <c r="I45" s="100"/>
      <c r="J45" s="95">
        <v>-32400</v>
      </c>
      <c r="K45" s="94"/>
      <c r="L45" s="92" t="s">
        <v>214</v>
      </c>
      <c r="M45" s="4"/>
    </row>
    <row r="46" spans="1:13" ht="18" customHeight="1" x14ac:dyDescent="0.45">
      <c r="A46" s="4"/>
      <c r="B46" s="53"/>
      <c r="C46" s="54"/>
      <c r="D46" s="55"/>
      <c r="E46" s="190"/>
      <c r="F46" s="190"/>
      <c r="G46" s="55"/>
      <c r="H46" s="56"/>
      <c r="I46" s="56"/>
      <c r="J46" s="49"/>
      <c r="K46" s="57"/>
      <c r="L46" s="55"/>
      <c r="M46" s="4"/>
    </row>
    <row r="47" spans="1:13" ht="10.9" customHeight="1" x14ac:dyDescent="0.45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45">
      <c r="B48" s="1"/>
    </row>
    <row r="49" spans="1:11" x14ac:dyDescent="0.45">
      <c r="A49" s="29" t="s">
        <v>18</v>
      </c>
      <c r="B49" s="2" t="s">
        <v>145</v>
      </c>
    </row>
    <row r="50" spans="1:11" ht="18" customHeight="1" x14ac:dyDescent="0.45">
      <c r="B50" s="169" t="s">
        <v>25</v>
      </c>
      <c r="C50" s="170"/>
      <c r="D50" s="170"/>
      <c r="E50" s="170"/>
      <c r="F50" s="170"/>
      <c r="G50" s="170"/>
      <c r="H50" s="170"/>
      <c r="I50" s="170"/>
      <c r="J50" s="170"/>
      <c r="K50" s="13" t="s">
        <v>26</v>
      </c>
    </row>
    <row r="51" spans="1:11" ht="18" customHeight="1" x14ac:dyDescent="0.45">
      <c r="B51" s="176" t="s">
        <v>27</v>
      </c>
      <c r="C51" s="177"/>
      <c r="D51" s="177"/>
      <c r="E51" s="178"/>
      <c r="F51" s="179" t="s">
        <v>22</v>
      </c>
      <c r="G51" s="181" t="s">
        <v>6</v>
      </c>
      <c r="H51" s="182"/>
      <c r="I51" s="183"/>
      <c r="J51" s="187" t="s">
        <v>14</v>
      </c>
      <c r="K51" s="195" t="s">
        <v>15</v>
      </c>
    </row>
    <row r="52" spans="1:11" ht="18" customHeight="1" x14ac:dyDescent="0.45">
      <c r="B52" s="120" t="s">
        <v>104</v>
      </c>
      <c r="C52" s="121" t="s">
        <v>105</v>
      </c>
      <c r="D52" s="121"/>
      <c r="E52" s="122"/>
      <c r="F52" s="180"/>
      <c r="G52" s="184"/>
      <c r="H52" s="185"/>
      <c r="I52" s="186"/>
      <c r="J52" s="188"/>
      <c r="K52" s="196"/>
    </row>
    <row r="53" spans="1:11" ht="18" customHeight="1" x14ac:dyDescent="0.45">
      <c r="B53" s="123">
        <v>1400</v>
      </c>
      <c r="C53" s="191" t="str">
        <f>_xlfn.XLOOKUP(B53,'H 13 aanwijzingen'!$A$19:$A$73,'H 13 aanwijzingen'!$B$19:$B$73,"",1)</f>
        <v>Crediteuren</v>
      </c>
      <c r="D53" s="192"/>
      <c r="E53" s="193"/>
      <c r="F53" s="124">
        <v>14222</v>
      </c>
      <c r="G53" s="162" t="s">
        <v>192</v>
      </c>
      <c r="H53" s="162"/>
      <c r="I53" s="162"/>
      <c r="J53" s="126">
        <v>32400</v>
      </c>
      <c r="K53" s="127"/>
    </row>
    <row r="54" spans="1:11" ht="18" customHeight="1" x14ac:dyDescent="0.45">
      <c r="B54" s="123">
        <v>1060</v>
      </c>
      <c r="C54" s="191" t="str">
        <f>_xlfn.XLOOKUP(B54,'H 13 aanwijzingen'!$A$19:$A$73,'H 13 aanwijzingen'!$B$19:$B$73,"",1)</f>
        <v>ING-bank</v>
      </c>
      <c r="D54" s="192"/>
      <c r="E54" s="193"/>
      <c r="F54" s="124"/>
      <c r="G54" s="162" t="s">
        <v>193</v>
      </c>
      <c r="H54" s="162"/>
      <c r="I54" s="162"/>
      <c r="J54" s="126"/>
      <c r="K54" s="127">
        <v>32400</v>
      </c>
    </row>
    <row r="55" spans="1:11" ht="18" customHeight="1" x14ac:dyDescent="0.45">
      <c r="B55" s="123"/>
      <c r="C55" s="191" t="str">
        <f>_xlfn.XLOOKUP(B55,'H 13 aanwijzingen'!$A$19:$A$73,'H 13 aanwijzingen'!$B$19:$B$73,"",1)</f>
        <v/>
      </c>
      <c r="D55" s="192"/>
      <c r="E55" s="193"/>
      <c r="F55" s="125"/>
      <c r="G55" s="173"/>
      <c r="H55" s="174"/>
      <c r="I55" s="175"/>
      <c r="J55" s="128"/>
      <c r="K55" s="129"/>
    </row>
    <row r="56" spans="1:11" x14ac:dyDescent="0.45">
      <c r="B56" s="34"/>
      <c r="C56" s="35"/>
      <c r="D56" s="35"/>
      <c r="E56" s="35"/>
      <c r="F56" s="36"/>
      <c r="G56" s="37"/>
      <c r="H56" s="37"/>
      <c r="I56" s="37"/>
      <c r="J56" s="38"/>
      <c r="K56" s="39"/>
    </row>
    <row r="57" spans="1:11" x14ac:dyDescent="0.45">
      <c r="A57" s="29" t="s">
        <v>97</v>
      </c>
      <c r="B57" s="2" t="s">
        <v>138</v>
      </c>
    </row>
    <row r="58" spans="1:11" ht="18" customHeight="1" x14ac:dyDescent="0.45">
      <c r="B58" s="108" t="s">
        <v>194</v>
      </c>
      <c r="C58" s="72"/>
      <c r="D58" s="72"/>
      <c r="E58" s="72"/>
    </row>
    <row r="59" spans="1:11" x14ac:dyDescent="0.45">
      <c r="B59" s="1"/>
    </row>
    <row r="60" spans="1:11" x14ac:dyDescent="0.45">
      <c r="A60" s="29" t="s">
        <v>98</v>
      </c>
      <c r="B60" s="2" t="s">
        <v>236</v>
      </c>
    </row>
    <row r="61" spans="1:11" x14ac:dyDescent="0.45">
      <c r="B61" s="169" t="s">
        <v>25</v>
      </c>
      <c r="C61" s="170"/>
      <c r="D61" s="170"/>
      <c r="E61" s="170"/>
      <c r="F61" s="170"/>
      <c r="G61" s="170"/>
      <c r="H61" s="170"/>
      <c r="I61" s="170"/>
      <c r="J61" s="170"/>
      <c r="K61" s="13" t="s">
        <v>26</v>
      </c>
    </row>
    <row r="62" spans="1:11" x14ac:dyDescent="0.45">
      <c r="B62" s="176" t="s">
        <v>27</v>
      </c>
      <c r="C62" s="177"/>
      <c r="D62" s="177"/>
      <c r="E62" s="178"/>
      <c r="F62" s="179" t="s">
        <v>22</v>
      </c>
      <c r="G62" s="181" t="s">
        <v>6</v>
      </c>
      <c r="H62" s="182"/>
      <c r="I62" s="183"/>
      <c r="J62" s="187" t="s">
        <v>14</v>
      </c>
      <c r="K62" s="195" t="s">
        <v>15</v>
      </c>
    </row>
    <row r="63" spans="1:11" ht="18" customHeight="1" x14ac:dyDescent="0.45">
      <c r="B63" s="120" t="s">
        <v>104</v>
      </c>
      <c r="C63" s="121" t="s">
        <v>105</v>
      </c>
      <c r="D63" s="121"/>
      <c r="E63" s="122"/>
      <c r="F63" s="180"/>
      <c r="G63" s="184"/>
      <c r="H63" s="185"/>
      <c r="I63" s="186"/>
      <c r="J63" s="188"/>
      <c r="K63" s="196"/>
    </row>
    <row r="64" spans="1:11" ht="18" customHeight="1" x14ac:dyDescent="0.45">
      <c r="B64" s="123">
        <v>9100</v>
      </c>
      <c r="C64" s="191" t="str">
        <f>_xlfn.XLOOKUP(B64,'H 13 aanwijzingen'!$A$19:$A$73,'H 13 aanwijzingen'!$B$19:$B$73,"",1)</f>
        <v>Interestkosten</v>
      </c>
      <c r="D64" s="192"/>
      <c r="E64" s="193"/>
      <c r="F64" s="125"/>
      <c r="G64" s="162" t="s">
        <v>237</v>
      </c>
      <c r="H64" s="162"/>
      <c r="I64" s="162"/>
      <c r="J64" s="126">
        <v>800</v>
      </c>
      <c r="K64" s="127"/>
    </row>
    <row r="65" spans="1:11" ht="18" customHeight="1" x14ac:dyDescent="0.45">
      <c r="B65" s="123">
        <v>1280</v>
      </c>
      <c r="C65" s="191" t="str">
        <f>_xlfn.XLOOKUP(B65,'H 13 aanwijzingen'!$A$19:$A$73,'H 13 aanwijzingen'!$B$19:$B$73,"",1)</f>
        <v>Nog te betalen bedragen</v>
      </c>
      <c r="D65" s="192"/>
      <c r="E65" s="193"/>
      <c r="F65" s="125"/>
      <c r="G65" s="162" t="s">
        <v>237</v>
      </c>
      <c r="H65" s="162"/>
      <c r="I65" s="162"/>
      <c r="J65" s="126"/>
      <c r="K65" s="127">
        <v>800</v>
      </c>
    </row>
    <row r="66" spans="1:11" ht="18" customHeight="1" x14ac:dyDescent="0.45">
      <c r="B66" s="123"/>
      <c r="C66" s="191" t="str">
        <f>_xlfn.XLOOKUP(B66,'H 13 aanwijzingen'!$A$19:$A$73,'H 13 aanwijzingen'!$B$19:$B$73,"",1)</f>
        <v/>
      </c>
      <c r="D66" s="192"/>
      <c r="E66" s="193"/>
      <c r="F66" s="125"/>
      <c r="G66" s="173"/>
      <c r="H66" s="174"/>
      <c r="I66" s="175"/>
      <c r="J66" s="128"/>
      <c r="K66" s="129"/>
    </row>
    <row r="67" spans="1:11" x14ac:dyDescent="0.45">
      <c r="B67" s="1"/>
    </row>
    <row r="68" spans="1:11" x14ac:dyDescent="0.45">
      <c r="A68" s="2" t="s">
        <v>99</v>
      </c>
      <c r="B68" s="2" t="s">
        <v>238</v>
      </c>
    </row>
    <row r="69" spans="1:11" ht="16.149999999999999" customHeight="1" x14ac:dyDescent="0.45">
      <c r="B69" s="226" t="s">
        <v>139</v>
      </c>
      <c r="C69" s="227"/>
      <c r="D69" s="227"/>
      <c r="E69" s="227"/>
      <c r="F69" s="227"/>
      <c r="G69" s="227"/>
      <c r="H69" s="227"/>
      <c r="I69" s="227"/>
      <c r="J69" s="12" t="s">
        <v>91</v>
      </c>
    </row>
    <row r="70" spans="1:11" ht="30" x14ac:dyDescent="0.45">
      <c r="B70" s="136" t="s">
        <v>13</v>
      </c>
      <c r="C70" s="136" t="s">
        <v>0</v>
      </c>
      <c r="D70" s="136" t="s">
        <v>21</v>
      </c>
      <c r="E70" s="228" t="s">
        <v>6</v>
      </c>
      <c r="F70" s="228"/>
      <c r="G70" s="228"/>
      <c r="H70" s="228"/>
      <c r="I70" s="140" t="s">
        <v>14</v>
      </c>
      <c r="J70" s="140" t="s">
        <v>15</v>
      </c>
    </row>
    <row r="71" spans="1:11" ht="18" customHeight="1" x14ac:dyDescent="0.45">
      <c r="B71" s="137">
        <v>45597</v>
      </c>
      <c r="C71" s="146">
        <v>50</v>
      </c>
      <c r="D71" s="124" t="s">
        <v>214</v>
      </c>
      <c r="E71" s="165" t="s">
        <v>190</v>
      </c>
      <c r="F71" s="172"/>
      <c r="G71" s="172"/>
      <c r="H71" s="166"/>
      <c r="I71" s="145">
        <v>2400</v>
      </c>
      <c r="J71" s="145"/>
    </row>
    <row r="72" spans="1:11" ht="18" customHeight="1" x14ac:dyDescent="0.45">
      <c r="B72" s="137">
        <v>45626</v>
      </c>
      <c r="C72" s="118">
        <v>90</v>
      </c>
      <c r="D72" s="118" t="s">
        <v>239</v>
      </c>
      <c r="E72" s="225" t="s">
        <v>237</v>
      </c>
      <c r="F72" s="225"/>
      <c r="G72" s="225"/>
      <c r="H72" s="225"/>
      <c r="I72" s="145">
        <v>800</v>
      </c>
      <c r="J72" s="145"/>
    </row>
    <row r="73" spans="1:11" ht="18" customHeight="1" x14ac:dyDescent="0.45">
      <c r="B73" s="137">
        <v>45657</v>
      </c>
      <c r="C73" s="118">
        <v>90</v>
      </c>
      <c r="D73" s="118" t="s">
        <v>154</v>
      </c>
      <c r="E73" s="225" t="s">
        <v>240</v>
      </c>
      <c r="F73" s="225"/>
      <c r="G73" s="225"/>
      <c r="H73" s="225"/>
      <c r="I73" s="145">
        <v>800</v>
      </c>
      <c r="J73" s="145"/>
    </row>
    <row r="74" spans="1:11" ht="18" customHeight="1" x14ac:dyDescent="0.45">
      <c r="B74" s="137"/>
      <c r="C74" s="118"/>
      <c r="D74" s="118"/>
      <c r="E74" s="225" t="s">
        <v>182</v>
      </c>
      <c r="F74" s="225"/>
      <c r="G74" s="225"/>
      <c r="H74" s="225"/>
      <c r="I74" s="133"/>
      <c r="J74" s="145">
        <v>4000</v>
      </c>
    </row>
    <row r="75" spans="1:11" ht="18" customHeight="1" x14ac:dyDescent="0.45">
      <c r="B75" s="137"/>
      <c r="C75" s="118"/>
      <c r="D75" s="118"/>
      <c r="E75" s="229" t="s">
        <v>195</v>
      </c>
      <c r="F75" s="229"/>
      <c r="G75" s="229"/>
      <c r="H75" s="229"/>
      <c r="I75" s="148">
        <f>SUM(I71:I74)</f>
        <v>4000</v>
      </c>
      <c r="J75" s="148">
        <f>SUM(J72:J74)</f>
        <v>4000</v>
      </c>
    </row>
    <row r="76" spans="1:11" ht="18" customHeight="1" x14ac:dyDescent="0.45">
      <c r="B76" s="147"/>
      <c r="C76" s="119"/>
      <c r="D76" s="119"/>
      <c r="E76" s="230"/>
      <c r="F76" s="230"/>
      <c r="G76" s="230"/>
      <c r="H76" s="230"/>
      <c r="I76" s="149"/>
      <c r="J76" s="149"/>
    </row>
    <row r="77" spans="1:11" x14ac:dyDescent="0.45">
      <c r="B77" s="1"/>
    </row>
    <row r="78" spans="1:11" x14ac:dyDescent="0.45">
      <c r="A78" s="29" t="s">
        <v>100</v>
      </c>
      <c r="B78" s="2" t="s">
        <v>241</v>
      </c>
    </row>
    <row r="79" spans="1:11" ht="17.45" customHeight="1" x14ac:dyDescent="0.45">
      <c r="B79" s="226" t="s">
        <v>140</v>
      </c>
      <c r="C79" s="227"/>
      <c r="D79" s="227"/>
      <c r="E79" s="227"/>
      <c r="F79" s="227"/>
      <c r="G79" s="227"/>
      <c r="H79" s="227"/>
      <c r="I79" s="227"/>
      <c r="J79" s="12" t="s">
        <v>91</v>
      </c>
    </row>
    <row r="80" spans="1:11" ht="30" x14ac:dyDescent="0.45">
      <c r="B80" s="136" t="s">
        <v>13</v>
      </c>
      <c r="C80" s="136" t="s">
        <v>0</v>
      </c>
      <c r="D80" s="136" t="s">
        <v>21</v>
      </c>
      <c r="E80" s="228" t="s">
        <v>6</v>
      </c>
      <c r="F80" s="228"/>
      <c r="G80" s="228"/>
      <c r="H80" s="228"/>
      <c r="I80" s="140" t="s">
        <v>14</v>
      </c>
      <c r="J80" s="140" t="s">
        <v>15</v>
      </c>
    </row>
    <row r="81" spans="1:11" ht="18" customHeight="1" x14ac:dyDescent="0.45">
      <c r="B81" s="137">
        <v>45626</v>
      </c>
      <c r="C81" s="118">
        <v>90</v>
      </c>
      <c r="D81" s="118" t="s">
        <v>239</v>
      </c>
      <c r="E81" s="225" t="s">
        <v>237</v>
      </c>
      <c r="F81" s="225"/>
      <c r="G81" s="225"/>
      <c r="H81" s="225"/>
      <c r="I81" s="133"/>
      <c r="J81" s="145">
        <v>800</v>
      </c>
    </row>
    <row r="82" spans="1:11" ht="18" customHeight="1" x14ac:dyDescent="0.45">
      <c r="B82" s="137">
        <v>45657</v>
      </c>
      <c r="C82" s="118">
        <v>90</v>
      </c>
      <c r="D82" s="118" t="s">
        <v>154</v>
      </c>
      <c r="E82" s="225" t="s">
        <v>240</v>
      </c>
      <c r="F82" s="225"/>
      <c r="G82" s="225"/>
      <c r="H82" s="225"/>
      <c r="I82" s="133"/>
      <c r="J82" s="145">
        <v>800</v>
      </c>
    </row>
    <row r="83" spans="1:11" ht="18" customHeight="1" x14ac:dyDescent="0.45">
      <c r="B83" s="137"/>
      <c r="C83" s="118"/>
      <c r="D83" s="118"/>
      <c r="E83" s="225" t="s">
        <v>184</v>
      </c>
      <c r="F83" s="225"/>
      <c r="G83" s="225"/>
      <c r="H83" s="225"/>
      <c r="I83" s="145">
        <v>1600</v>
      </c>
      <c r="J83" s="133"/>
    </row>
    <row r="84" spans="1:11" ht="18" customHeight="1" x14ac:dyDescent="0.45">
      <c r="B84" s="137"/>
      <c r="C84" s="118"/>
      <c r="D84" s="118"/>
      <c r="E84" s="229" t="s">
        <v>195</v>
      </c>
      <c r="F84" s="229"/>
      <c r="G84" s="229"/>
      <c r="H84" s="229"/>
      <c r="I84" s="148">
        <f>SUM(I81:I83)</f>
        <v>1600</v>
      </c>
      <c r="J84" s="148">
        <f>SUM(J81:J83)</f>
        <v>1600</v>
      </c>
    </row>
    <row r="85" spans="1:11" ht="18" customHeight="1" x14ac:dyDescent="0.45">
      <c r="B85" s="147"/>
      <c r="C85" s="119"/>
      <c r="D85" s="119"/>
      <c r="E85" s="230"/>
      <c r="F85" s="230"/>
      <c r="G85" s="230"/>
      <c r="H85" s="230"/>
      <c r="I85" s="149"/>
      <c r="J85" s="149"/>
    </row>
    <row r="86" spans="1:11" x14ac:dyDescent="0.45">
      <c r="B86" s="1"/>
    </row>
    <row r="87" spans="1:11" x14ac:dyDescent="0.4">
      <c r="A87" s="29" t="s">
        <v>108</v>
      </c>
      <c r="B87" s="20" t="s">
        <v>242</v>
      </c>
    </row>
    <row r="88" spans="1:11" x14ac:dyDescent="0.45">
      <c r="B88" s="169" t="s">
        <v>25</v>
      </c>
      <c r="C88" s="170"/>
      <c r="D88" s="170"/>
      <c r="E88" s="170"/>
      <c r="F88" s="170"/>
      <c r="G88" s="170"/>
      <c r="H88" s="170"/>
      <c r="I88" s="170"/>
      <c r="J88" s="170"/>
      <c r="K88" s="13" t="s">
        <v>26</v>
      </c>
    </row>
    <row r="89" spans="1:11" x14ac:dyDescent="0.45">
      <c r="B89" s="176" t="s">
        <v>27</v>
      </c>
      <c r="C89" s="177"/>
      <c r="D89" s="177"/>
      <c r="E89" s="178"/>
      <c r="F89" s="179" t="s">
        <v>22</v>
      </c>
      <c r="G89" s="181" t="s">
        <v>6</v>
      </c>
      <c r="H89" s="182"/>
      <c r="I89" s="183"/>
      <c r="J89" s="187" t="s">
        <v>14</v>
      </c>
      <c r="K89" s="195" t="s">
        <v>15</v>
      </c>
    </row>
    <row r="90" spans="1:11" ht="18" customHeight="1" x14ac:dyDescent="0.45">
      <c r="B90" s="120" t="s">
        <v>104</v>
      </c>
      <c r="C90" s="121" t="s">
        <v>105</v>
      </c>
      <c r="D90" s="121"/>
      <c r="E90" s="122"/>
      <c r="F90" s="180"/>
      <c r="G90" s="184"/>
      <c r="H90" s="185"/>
      <c r="I90" s="186"/>
      <c r="J90" s="188"/>
      <c r="K90" s="196"/>
    </row>
    <row r="91" spans="1:11" ht="18" customHeight="1" x14ac:dyDescent="0.45">
      <c r="B91" s="123">
        <v>4100</v>
      </c>
      <c r="C91" s="191" t="str">
        <f>_xlfn.XLOOKUP(B91,'H 13 aanwijzingen'!$A$19:$A$73,'H 13 aanwijzingen'!$B$19:$B$73,"",1)</f>
        <v>Afschrijvingskosten vaste activa</v>
      </c>
      <c r="D91" s="192"/>
      <c r="E91" s="193"/>
      <c r="F91" s="125"/>
      <c r="G91" s="162" t="s">
        <v>243</v>
      </c>
      <c r="H91" s="162"/>
      <c r="I91" s="162"/>
      <c r="J91" s="126">
        <v>500</v>
      </c>
      <c r="K91" s="127"/>
    </row>
    <row r="92" spans="1:11" ht="18" customHeight="1" x14ac:dyDescent="0.45">
      <c r="B92" s="123">
        <v>210</v>
      </c>
      <c r="C92" s="191" t="str">
        <f>_xlfn.XLOOKUP(B92,'H 13 aanwijzingen'!$A$19:$A$73,'H 13 aanwijzingen'!$B$19:$B$73,"",1)</f>
        <v>Cumulatieve afschrijving gebouw</v>
      </c>
      <c r="D92" s="192"/>
      <c r="E92" s="193"/>
      <c r="F92" s="125"/>
      <c r="G92" s="211">
        <v>45597</v>
      </c>
      <c r="H92" s="162"/>
      <c r="I92" s="162"/>
      <c r="J92" s="126"/>
      <c r="K92" s="127">
        <v>500</v>
      </c>
    </row>
    <row r="93" spans="1:11" ht="18" customHeight="1" x14ac:dyDescent="0.45">
      <c r="B93" s="123"/>
      <c r="C93" s="191" t="str">
        <f>_xlfn.XLOOKUP(B93,'H 13 aanwijzingen'!$A$19:$A$73,'H 13 aanwijzingen'!$B$19:$B$73,"",1)</f>
        <v/>
      </c>
      <c r="D93" s="192"/>
      <c r="E93" s="193"/>
      <c r="F93" s="125"/>
      <c r="G93" s="173"/>
      <c r="H93" s="174"/>
      <c r="I93" s="175"/>
      <c r="J93" s="128"/>
      <c r="K93" s="129"/>
    </row>
    <row r="94" spans="1:11" ht="18" customHeight="1" x14ac:dyDescent="0.45">
      <c r="B94" s="123"/>
      <c r="C94" s="191" t="str">
        <f>_xlfn.XLOOKUP(B94,'H 13 aanwijzingen'!$A$19:$A$73,'H 13 aanwijzingen'!$B$19:$B$73,"",1)</f>
        <v/>
      </c>
      <c r="D94" s="192"/>
      <c r="E94" s="193"/>
      <c r="F94" s="125"/>
      <c r="G94" s="173"/>
      <c r="H94" s="174"/>
      <c r="I94" s="175"/>
      <c r="J94" s="128"/>
      <c r="K94" s="129"/>
    </row>
    <row r="95" spans="1:11" ht="18" customHeight="1" x14ac:dyDescent="0.45">
      <c r="B95" s="34"/>
      <c r="C95" s="35"/>
      <c r="D95" s="35"/>
      <c r="E95" s="35"/>
      <c r="F95" s="36"/>
      <c r="G95" s="37"/>
      <c r="H95" s="37"/>
      <c r="I95" s="37"/>
      <c r="J95" s="38"/>
      <c r="K95" s="39"/>
    </row>
    <row r="96" spans="1:11" x14ac:dyDescent="0.4">
      <c r="A96" s="29" t="s">
        <v>109</v>
      </c>
      <c r="B96" s="20" t="s">
        <v>122</v>
      </c>
    </row>
    <row r="97" spans="1:11" x14ac:dyDescent="0.45">
      <c r="B97" s="169" t="s">
        <v>25</v>
      </c>
      <c r="C97" s="170"/>
      <c r="D97" s="170"/>
      <c r="E97" s="170"/>
      <c r="F97" s="170"/>
      <c r="G97" s="170"/>
      <c r="H97" s="170"/>
      <c r="I97" s="170"/>
      <c r="J97" s="170"/>
      <c r="K97" s="13" t="s">
        <v>26</v>
      </c>
    </row>
    <row r="98" spans="1:11" x14ac:dyDescent="0.45">
      <c r="B98" s="176" t="s">
        <v>27</v>
      </c>
      <c r="C98" s="177"/>
      <c r="D98" s="177"/>
      <c r="E98" s="178"/>
      <c r="F98" s="179" t="s">
        <v>22</v>
      </c>
      <c r="G98" s="181" t="s">
        <v>6</v>
      </c>
      <c r="H98" s="182"/>
      <c r="I98" s="183"/>
      <c r="J98" s="187" t="s">
        <v>14</v>
      </c>
      <c r="K98" s="195" t="s">
        <v>15</v>
      </c>
    </row>
    <row r="99" spans="1:11" ht="18" customHeight="1" x14ac:dyDescent="0.45">
      <c r="B99" s="120" t="s">
        <v>104</v>
      </c>
      <c r="C99" s="121" t="s">
        <v>105</v>
      </c>
      <c r="D99" s="121"/>
      <c r="E99" s="122"/>
      <c r="F99" s="180"/>
      <c r="G99" s="184"/>
      <c r="H99" s="185"/>
      <c r="I99" s="186"/>
      <c r="J99" s="188"/>
      <c r="K99" s="196"/>
    </row>
    <row r="100" spans="1:11" ht="18" customHeight="1" x14ac:dyDescent="0.45">
      <c r="B100" s="123">
        <v>700</v>
      </c>
      <c r="C100" s="191" t="str">
        <f>_xlfn.XLOOKUP(B100,'H 13 aanwijzingen'!$A$19:$A$73,'H 13 aanwijzingen'!$B$19:$B$73,"",1)</f>
        <v>Hypothecaire lening</v>
      </c>
      <c r="D100" s="192"/>
      <c r="E100" s="193"/>
      <c r="F100" s="125"/>
      <c r="G100" s="162" t="s">
        <v>173</v>
      </c>
      <c r="H100" s="162"/>
      <c r="I100" s="162"/>
      <c r="J100" s="126">
        <v>12000</v>
      </c>
      <c r="K100" s="127"/>
    </row>
    <row r="101" spans="1:11" ht="18" customHeight="1" x14ac:dyDescent="0.45">
      <c r="B101" s="123">
        <v>1280</v>
      </c>
      <c r="C101" s="191" t="str">
        <f>_xlfn.XLOOKUP(B101,'H 13 aanwijzingen'!$A$19:$A$73,'H 13 aanwijzingen'!$B$19:$B$73,"",1)</f>
        <v>Nog te betalen bedragen</v>
      </c>
      <c r="D101" s="192"/>
      <c r="E101" s="193"/>
      <c r="F101" s="125"/>
      <c r="G101" s="212" t="s">
        <v>244</v>
      </c>
      <c r="H101" s="213"/>
      <c r="I101" s="214"/>
      <c r="J101" s="126">
        <v>9600</v>
      </c>
      <c r="K101" s="127"/>
    </row>
    <row r="102" spans="1:11" ht="18" customHeight="1" x14ac:dyDescent="0.45">
      <c r="B102" s="123">
        <v>1060</v>
      </c>
      <c r="C102" s="191" t="str">
        <f>_xlfn.XLOOKUP(B102,'H 13 aanwijzingen'!$A$19:$A$73,'H 13 aanwijzingen'!$B$19:$B$73,"",1)</f>
        <v>ING-bank</v>
      </c>
      <c r="D102" s="192"/>
      <c r="E102" s="193"/>
      <c r="F102" s="125"/>
      <c r="G102" s="211" t="s">
        <v>175</v>
      </c>
      <c r="H102" s="162"/>
      <c r="I102" s="162"/>
      <c r="J102" s="126"/>
      <c r="K102" s="127">
        <f>J100+J101</f>
        <v>21600</v>
      </c>
    </row>
    <row r="103" spans="1:11" ht="18" customHeight="1" x14ac:dyDescent="0.45">
      <c r="B103" s="123"/>
      <c r="C103" s="191" t="str">
        <f>_xlfn.XLOOKUP(B103,'H 13 aanwijzingen'!$A$19:$A$73,'H 13 aanwijzingen'!$B$19:$B$73,"",1)</f>
        <v/>
      </c>
      <c r="D103" s="192"/>
      <c r="E103" s="193"/>
      <c r="F103" s="125"/>
      <c r="G103" s="173"/>
      <c r="H103" s="174"/>
      <c r="I103" s="175"/>
      <c r="J103" s="128"/>
      <c r="K103" s="129"/>
    </row>
    <row r="104" spans="1:11" ht="18" customHeight="1" x14ac:dyDescent="0.45">
      <c r="B104" s="123"/>
      <c r="C104" s="191" t="str">
        <f>_xlfn.XLOOKUP(B104,'H 13 aanwijzingen'!$A$19:$A$73,'H 13 aanwijzingen'!$B$19:$B$73,"",1)</f>
        <v/>
      </c>
      <c r="D104" s="192"/>
      <c r="E104" s="193"/>
      <c r="F104" s="125"/>
      <c r="G104" s="173"/>
      <c r="H104" s="174"/>
      <c r="I104" s="175"/>
      <c r="J104" s="128"/>
      <c r="K104" s="129"/>
    </row>
    <row r="105" spans="1:11" ht="18" customHeight="1" x14ac:dyDescent="0.45">
      <c r="B105" s="34"/>
      <c r="C105" s="35"/>
      <c r="D105" s="35"/>
      <c r="E105" s="35"/>
      <c r="F105" s="36"/>
      <c r="G105" s="37"/>
      <c r="H105" s="37"/>
      <c r="I105" s="37"/>
      <c r="J105" s="38"/>
      <c r="K105" s="39"/>
    </row>
    <row r="107" spans="1:11" x14ac:dyDescent="0.45">
      <c r="B107" s="1" t="s">
        <v>141</v>
      </c>
    </row>
    <row r="108" spans="1:11" x14ac:dyDescent="0.45">
      <c r="A108" s="29" t="s">
        <v>16</v>
      </c>
      <c r="B108" s="2" t="s">
        <v>135</v>
      </c>
    </row>
    <row r="109" spans="1:11" ht="10.9" customHeight="1" x14ac:dyDescent="0.45">
      <c r="A109" s="4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45">
      <c r="A110" s="4"/>
      <c r="B110" s="5" t="s">
        <v>95</v>
      </c>
      <c r="C110" s="3"/>
      <c r="D110" s="3"/>
      <c r="E110" s="3"/>
      <c r="F110" s="3"/>
      <c r="G110" s="3"/>
      <c r="H110" s="3"/>
      <c r="I110" s="3"/>
      <c r="J110" s="3"/>
      <c r="K110" s="3"/>
    </row>
    <row r="111" spans="1:11" ht="10.9" customHeight="1" x14ac:dyDescent="0.45">
      <c r="A111" s="4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ht="18" customHeight="1" x14ac:dyDescent="0.45">
      <c r="A112" s="4"/>
      <c r="B112" s="6" t="s">
        <v>5</v>
      </c>
      <c r="C112" s="73">
        <v>14222</v>
      </c>
      <c r="D112" s="158" t="s">
        <v>185</v>
      </c>
      <c r="E112" s="158"/>
      <c r="F112" s="3"/>
      <c r="G112" s="3"/>
      <c r="H112" s="3"/>
      <c r="I112" s="3"/>
      <c r="J112" s="3"/>
      <c r="K112" s="3"/>
    </row>
    <row r="113" spans="1:11" ht="10.9" customHeight="1" x14ac:dyDescent="0.45">
      <c r="A113" s="4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ht="18" customHeight="1" x14ac:dyDescent="0.45">
      <c r="A114" s="4"/>
      <c r="B114" s="6" t="s">
        <v>0</v>
      </c>
      <c r="C114" s="7">
        <v>50</v>
      </c>
      <c r="D114" s="3"/>
      <c r="E114" s="6" t="s">
        <v>8</v>
      </c>
      <c r="F114" s="8" t="s">
        <v>245</v>
      </c>
      <c r="G114" s="3"/>
      <c r="H114" s="159" t="s">
        <v>9</v>
      </c>
      <c r="I114" s="160"/>
      <c r="J114" s="9" t="s">
        <v>246</v>
      </c>
      <c r="K114" s="3"/>
    </row>
    <row r="115" spans="1:11" ht="18" customHeight="1" x14ac:dyDescent="0.45">
      <c r="A115" s="4"/>
      <c r="B115" s="6" t="s">
        <v>6</v>
      </c>
      <c r="C115" s="73" t="s">
        <v>186</v>
      </c>
      <c r="D115" s="3"/>
      <c r="E115" s="6" t="s">
        <v>24</v>
      </c>
      <c r="F115" s="75" t="s">
        <v>198</v>
      </c>
      <c r="G115" s="3"/>
      <c r="H115" s="159" t="s">
        <v>1</v>
      </c>
      <c r="I115" s="160"/>
      <c r="J115" s="74">
        <v>45627</v>
      </c>
      <c r="K115" s="3"/>
    </row>
    <row r="116" spans="1:11" ht="18" customHeight="1" x14ac:dyDescent="0.45">
      <c r="A116" s="4"/>
      <c r="B116" s="6" t="s">
        <v>7</v>
      </c>
      <c r="C116" s="74">
        <v>45658</v>
      </c>
      <c r="D116" s="3"/>
      <c r="E116" s="6" t="s">
        <v>4</v>
      </c>
      <c r="F116" s="109">
        <v>12883</v>
      </c>
      <c r="G116" s="3"/>
      <c r="H116" s="159" t="s">
        <v>10</v>
      </c>
      <c r="I116" s="160"/>
      <c r="J116" s="76">
        <f>I121+I122+I123</f>
        <v>-140000</v>
      </c>
      <c r="K116" s="3" t="s">
        <v>11</v>
      </c>
    </row>
    <row r="117" spans="1:11" ht="10.9" customHeight="1" x14ac:dyDescent="0.45">
      <c r="A117" s="4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45">
      <c r="A118" s="4"/>
      <c r="B118" s="5" t="s">
        <v>12</v>
      </c>
      <c r="C118" s="3"/>
      <c r="D118" s="3"/>
      <c r="E118" s="3"/>
      <c r="F118" s="3"/>
      <c r="G118" s="3"/>
      <c r="H118" s="3"/>
      <c r="I118" s="3"/>
      <c r="J118" s="3"/>
      <c r="K118" s="3"/>
    </row>
    <row r="119" spans="1:11" ht="10.9" customHeight="1" x14ac:dyDescent="0.4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ht="30" x14ac:dyDescent="0.45">
      <c r="A120" s="4"/>
      <c r="B120" s="43" t="s">
        <v>96</v>
      </c>
      <c r="C120" s="161" t="s">
        <v>6</v>
      </c>
      <c r="D120" s="161"/>
      <c r="E120" s="161"/>
      <c r="F120" s="43" t="s">
        <v>2</v>
      </c>
      <c r="G120" s="43" t="s">
        <v>19</v>
      </c>
      <c r="H120" s="43" t="s">
        <v>106</v>
      </c>
      <c r="I120" s="43" t="s">
        <v>10</v>
      </c>
      <c r="J120" s="43" t="s">
        <v>3</v>
      </c>
      <c r="K120" s="3"/>
    </row>
    <row r="121" spans="1:11" ht="18" customHeight="1" x14ac:dyDescent="0.45">
      <c r="A121" s="4"/>
      <c r="B121" s="112" t="s">
        <v>187</v>
      </c>
      <c r="C121" s="162" t="s">
        <v>196</v>
      </c>
      <c r="D121" s="162"/>
      <c r="E121" s="162"/>
      <c r="F121" s="110"/>
      <c r="G121" s="107"/>
      <c r="H121" s="111"/>
      <c r="I121" s="79">
        <v>-200000</v>
      </c>
      <c r="J121" s="15"/>
      <c r="K121" s="3"/>
    </row>
    <row r="122" spans="1:11" ht="18" customHeight="1" x14ac:dyDescent="0.45">
      <c r="A122" s="4"/>
      <c r="B122" s="112" t="s">
        <v>197</v>
      </c>
      <c r="C122" s="162" t="s">
        <v>196</v>
      </c>
      <c r="D122" s="162"/>
      <c r="E122" s="162"/>
      <c r="F122" s="110"/>
      <c r="G122" s="107"/>
      <c r="H122" s="111"/>
      <c r="I122" s="79">
        <v>98000</v>
      </c>
      <c r="J122" s="15"/>
      <c r="K122" s="3"/>
    </row>
    <row r="123" spans="1:11" ht="18" customHeight="1" x14ac:dyDescent="0.45">
      <c r="A123" s="4"/>
      <c r="B123" s="113">
        <v>4120</v>
      </c>
      <c r="C123" s="162" t="s">
        <v>196</v>
      </c>
      <c r="D123" s="162"/>
      <c r="E123" s="162"/>
      <c r="F123" s="93"/>
      <c r="G123" s="93"/>
      <c r="H123" s="93"/>
      <c r="I123" s="79">
        <v>-38000</v>
      </c>
      <c r="J123" s="15"/>
      <c r="K123" s="3"/>
    </row>
    <row r="124" spans="1:11" ht="18" customHeight="1" x14ac:dyDescent="0.45">
      <c r="A124" s="4"/>
      <c r="B124" s="55"/>
      <c r="C124" s="171"/>
      <c r="D124" s="171"/>
      <c r="E124" s="171"/>
      <c r="F124" s="15"/>
      <c r="G124" s="15"/>
      <c r="H124" s="15"/>
      <c r="I124" s="14"/>
      <c r="J124" s="15"/>
      <c r="K124" s="3"/>
    </row>
    <row r="125" spans="1:11" ht="10.9" customHeight="1" x14ac:dyDescent="0.4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45">
      <c r="B126" s="1"/>
    </row>
    <row r="127" spans="1:11" x14ac:dyDescent="0.45">
      <c r="A127" s="29" t="s">
        <v>20</v>
      </c>
      <c r="B127" s="2" t="s">
        <v>144</v>
      </c>
    </row>
    <row r="128" spans="1:11" x14ac:dyDescent="0.45">
      <c r="B128" s="169" t="s">
        <v>25</v>
      </c>
      <c r="C128" s="170"/>
      <c r="D128" s="170"/>
      <c r="E128" s="170"/>
      <c r="F128" s="170"/>
      <c r="G128" s="170"/>
      <c r="H128" s="170"/>
      <c r="I128" s="170"/>
      <c r="J128" s="170"/>
      <c r="K128" s="13" t="s">
        <v>26</v>
      </c>
    </row>
    <row r="129" spans="1:11" x14ac:dyDescent="0.45">
      <c r="B129" s="176" t="s">
        <v>27</v>
      </c>
      <c r="C129" s="177"/>
      <c r="D129" s="177"/>
      <c r="E129" s="178"/>
      <c r="F129" s="179" t="s">
        <v>22</v>
      </c>
      <c r="G129" s="181" t="s">
        <v>6</v>
      </c>
      <c r="H129" s="182"/>
      <c r="I129" s="183"/>
      <c r="J129" s="187" t="s">
        <v>14</v>
      </c>
      <c r="K129" s="195" t="s">
        <v>15</v>
      </c>
    </row>
    <row r="130" spans="1:11" ht="18" customHeight="1" x14ac:dyDescent="0.45">
      <c r="B130" s="120" t="s">
        <v>104</v>
      </c>
      <c r="C130" s="121" t="s">
        <v>105</v>
      </c>
      <c r="D130" s="121"/>
      <c r="E130" s="122"/>
      <c r="F130" s="180"/>
      <c r="G130" s="184"/>
      <c r="H130" s="185"/>
      <c r="I130" s="186"/>
      <c r="J130" s="188"/>
      <c r="K130" s="196"/>
    </row>
    <row r="131" spans="1:11" ht="18" customHeight="1" x14ac:dyDescent="0.45">
      <c r="B131" s="123">
        <v>200</v>
      </c>
      <c r="C131" s="191" t="str">
        <f>_xlfn.XLOOKUP(B131,'H 13 aanwijzingen'!$A$19:$A$73,'H 13 aanwijzingen'!$B$19:$B$73,"",1)</f>
        <v>Gebouw</v>
      </c>
      <c r="D131" s="192"/>
      <c r="E131" s="193"/>
      <c r="F131" s="125"/>
      <c r="G131" s="162" t="s">
        <v>196</v>
      </c>
      <c r="H131" s="162"/>
      <c r="I131" s="162"/>
      <c r="J131" s="126"/>
      <c r="K131" s="127">
        <v>200000</v>
      </c>
    </row>
    <row r="132" spans="1:11" ht="18" customHeight="1" x14ac:dyDescent="0.45">
      <c r="B132" s="123">
        <v>210</v>
      </c>
      <c r="C132" s="191" t="str">
        <f>_xlfn.XLOOKUP(B132,'H 13 aanwijzingen'!$A$19:$A$73,'H 13 aanwijzingen'!$B$19:$B$73,"",1)</f>
        <v>Cumulatieve afschrijving gebouw</v>
      </c>
      <c r="D132" s="192"/>
      <c r="E132" s="193"/>
      <c r="F132" s="125"/>
      <c r="G132" s="162" t="s">
        <v>196</v>
      </c>
      <c r="H132" s="162"/>
      <c r="I132" s="162"/>
      <c r="J132" s="126">
        <v>98000</v>
      </c>
      <c r="K132" s="127"/>
    </row>
    <row r="133" spans="1:11" ht="18" customHeight="1" x14ac:dyDescent="0.45">
      <c r="B133" s="123">
        <v>4120</v>
      </c>
      <c r="C133" s="191" t="str">
        <f>_xlfn.XLOOKUP(B133,'H 13 aanwijzingen'!$A$19:$A$73,'H 13 aanwijzingen'!$B$19:$B$73,"",1)</f>
        <v>Boekresultaat vaste activa</v>
      </c>
      <c r="D133" s="192"/>
      <c r="E133" s="193"/>
      <c r="F133" s="125"/>
      <c r="G133" s="162" t="s">
        <v>196</v>
      </c>
      <c r="H133" s="162"/>
      <c r="I133" s="162"/>
      <c r="J133" s="126"/>
      <c r="K133" s="127">
        <v>38000</v>
      </c>
    </row>
    <row r="134" spans="1:11" ht="18" customHeight="1" x14ac:dyDescent="0.45">
      <c r="B134" s="123">
        <v>1400</v>
      </c>
      <c r="C134" s="191" t="str">
        <f>_xlfn.XLOOKUP(B134,'H 13 aanwijzingen'!$A$19:$A$73,'H 13 aanwijzingen'!$B$19:$B$73,"",1)</f>
        <v>Crediteuren</v>
      </c>
      <c r="D134" s="192"/>
      <c r="E134" s="193"/>
      <c r="F134" s="125"/>
      <c r="G134" s="232">
        <v>12883</v>
      </c>
      <c r="H134" s="232"/>
      <c r="I134" s="232"/>
      <c r="J134" s="126">
        <v>140000</v>
      </c>
      <c r="K134" s="127"/>
    </row>
    <row r="135" spans="1:11" ht="18" customHeight="1" x14ac:dyDescent="0.45">
      <c r="B135" s="123"/>
      <c r="C135" s="191" t="str">
        <f>_xlfn.XLOOKUP(B135,'H 13 aanwijzingen'!$A$19:$A$73,'H 13 aanwijzingen'!$B$19:$B$73,"",1)</f>
        <v/>
      </c>
      <c r="D135" s="192"/>
      <c r="E135" s="193"/>
      <c r="F135" s="125"/>
      <c r="G135" s="173"/>
      <c r="H135" s="174"/>
      <c r="I135" s="175"/>
      <c r="J135" s="128"/>
      <c r="K135" s="129"/>
    </row>
    <row r="136" spans="1:11" ht="18" customHeight="1" x14ac:dyDescent="0.45">
      <c r="B136" s="123"/>
      <c r="C136" s="191" t="str">
        <f>_xlfn.XLOOKUP(B136,'H 13 aanwijzingen'!$A$19:$A$73,'H 13 aanwijzingen'!$B$19:$B$73,"",1)</f>
        <v/>
      </c>
      <c r="D136" s="192"/>
      <c r="E136" s="193"/>
      <c r="F136" s="125"/>
      <c r="G136" s="173"/>
      <c r="H136" s="174"/>
      <c r="I136" s="175"/>
      <c r="J136" s="128"/>
      <c r="K136" s="129"/>
    </row>
    <row r="138" spans="1:11" x14ac:dyDescent="0.45">
      <c r="A138" s="29" t="s">
        <v>17</v>
      </c>
      <c r="B138" s="2" t="s">
        <v>122</v>
      </c>
    </row>
    <row r="139" spans="1:11" x14ac:dyDescent="0.45">
      <c r="B139" s="169" t="s">
        <v>25</v>
      </c>
      <c r="C139" s="170"/>
      <c r="D139" s="170"/>
      <c r="E139" s="170"/>
      <c r="F139" s="170"/>
      <c r="G139" s="170"/>
      <c r="H139" s="170"/>
      <c r="I139" s="170"/>
      <c r="J139" s="170"/>
      <c r="K139" s="13" t="s">
        <v>26</v>
      </c>
    </row>
    <row r="140" spans="1:11" x14ac:dyDescent="0.45">
      <c r="B140" s="176" t="s">
        <v>27</v>
      </c>
      <c r="C140" s="177"/>
      <c r="D140" s="177"/>
      <c r="E140" s="178"/>
      <c r="F140" s="179" t="s">
        <v>22</v>
      </c>
      <c r="G140" s="181" t="s">
        <v>6</v>
      </c>
      <c r="H140" s="182"/>
      <c r="I140" s="183"/>
      <c r="J140" s="187" t="s">
        <v>14</v>
      </c>
      <c r="K140" s="195" t="s">
        <v>15</v>
      </c>
    </row>
    <row r="141" spans="1:11" ht="18" customHeight="1" x14ac:dyDescent="0.45">
      <c r="B141" s="120" t="s">
        <v>104</v>
      </c>
      <c r="C141" s="121" t="s">
        <v>105</v>
      </c>
      <c r="D141" s="121"/>
      <c r="E141" s="122"/>
      <c r="F141" s="180"/>
      <c r="G141" s="184"/>
      <c r="H141" s="185"/>
      <c r="I141" s="186"/>
      <c r="J141" s="188"/>
      <c r="K141" s="196"/>
    </row>
    <row r="142" spans="1:11" ht="18" customHeight="1" x14ac:dyDescent="0.45">
      <c r="B142" s="123">
        <v>1400</v>
      </c>
      <c r="C142" s="191" t="str">
        <f>_xlfn.XLOOKUP(B142,'H 13 aanwijzingen'!$A$19:$A$73,'H 13 aanwijzingen'!$B$19:$B$73,"",1)</f>
        <v>Crediteuren</v>
      </c>
      <c r="D142" s="192"/>
      <c r="E142" s="193"/>
      <c r="F142" s="124">
        <v>14222</v>
      </c>
      <c r="G142" s="162">
        <v>12883</v>
      </c>
      <c r="H142" s="162"/>
      <c r="I142" s="162"/>
      <c r="J142" s="126"/>
      <c r="K142" s="127">
        <v>140000</v>
      </c>
    </row>
    <row r="143" spans="1:11" ht="18" customHeight="1" x14ac:dyDescent="0.45">
      <c r="B143" s="123">
        <v>1060</v>
      </c>
      <c r="C143" s="191" t="str">
        <f>_xlfn.XLOOKUP(B143,'H 13 aanwijzingen'!$A$19:$A$73,'H 13 aanwijzingen'!$B$19:$B$73,"",1)</f>
        <v>ING-bank</v>
      </c>
      <c r="D143" s="192"/>
      <c r="E143" s="193"/>
      <c r="F143" s="124"/>
      <c r="G143" s="162" t="s">
        <v>199</v>
      </c>
      <c r="H143" s="162"/>
      <c r="I143" s="162"/>
      <c r="J143" s="126">
        <v>140000</v>
      </c>
      <c r="K143" s="127"/>
    </row>
    <row r="144" spans="1:11" ht="18" customHeight="1" x14ac:dyDescent="0.45">
      <c r="B144" s="123"/>
      <c r="C144" s="191" t="str">
        <f>_xlfn.XLOOKUP(B144,'H 13 aanwijzingen'!$A$19:$A$73,'H 13 aanwijzingen'!$B$19:$B$73,"",1)</f>
        <v/>
      </c>
      <c r="D144" s="192"/>
      <c r="E144" s="193"/>
      <c r="F144" s="125"/>
      <c r="G144" s="173"/>
      <c r="H144" s="174"/>
      <c r="I144" s="175"/>
      <c r="J144" s="128"/>
      <c r="K144" s="129"/>
    </row>
    <row r="145" spans="2:11" ht="18" customHeight="1" x14ac:dyDescent="0.45">
      <c r="B145" s="34"/>
      <c r="C145" s="35"/>
      <c r="D145" s="35"/>
      <c r="E145" s="35"/>
      <c r="F145" s="36"/>
      <c r="G145" s="37"/>
      <c r="H145" s="37"/>
      <c r="I145" s="37"/>
      <c r="J145" s="38"/>
      <c r="K145" s="39"/>
    </row>
    <row r="147" spans="2:11" x14ac:dyDescent="0.45">
      <c r="B147" s="1" t="s">
        <v>142</v>
      </c>
    </row>
    <row r="148" spans="2:11" x14ac:dyDescent="0.45">
      <c r="B148" s="2" t="s">
        <v>143</v>
      </c>
    </row>
    <row r="149" spans="2:11" x14ac:dyDescent="0.45">
      <c r="B149" s="169" t="s">
        <v>25</v>
      </c>
      <c r="C149" s="170"/>
      <c r="D149" s="170"/>
      <c r="E149" s="170"/>
      <c r="F149" s="170"/>
      <c r="G149" s="170"/>
      <c r="H149" s="170"/>
      <c r="I149" s="170"/>
      <c r="J149" s="170"/>
      <c r="K149" s="13" t="s">
        <v>26</v>
      </c>
    </row>
    <row r="150" spans="2:11" x14ac:dyDescent="0.45">
      <c r="B150" s="176" t="s">
        <v>27</v>
      </c>
      <c r="C150" s="177"/>
      <c r="D150" s="177"/>
      <c r="E150" s="178"/>
      <c r="F150" s="179" t="s">
        <v>22</v>
      </c>
      <c r="G150" s="181" t="s">
        <v>6</v>
      </c>
      <c r="H150" s="182"/>
      <c r="I150" s="183"/>
      <c r="J150" s="187" t="s">
        <v>14</v>
      </c>
      <c r="K150" s="195" t="s">
        <v>15</v>
      </c>
    </row>
    <row r="151" spans="2:11" ht="18" customHeight="1" x14ac:dyDescent="0.45">
      <c r="B151" s="120" t="s">
        <v>104</v>
      </c>
      <c r="C151" s="121" t="s">
        <v>105</v>
      </c>
      <c r="D151" s="121"/>
      <c r="E151" s="122"/>
      <c r="F151" s="180"/>
      <c r="G151" s="184"/>
      <c r="H151" s="185"/>
      <c r="I151" s="186"/>
      <c r="J151" s="188"/>
      <c r="K151" s="196"/>
    </row>
    <row r="152" spans="2:11" ht="18" customHeight="1" x14ac:dyDescent="0.45">
      <c r="B152" s="123">
        <v>200</v>
      </c>
      <c r="C152" s="191" t="str">
        <f>_xlfn.XLOOKUP(B152,'H 13 aanwijzingen'!$A$19:$A$73,'H 13 aanwijzingen'!$B$19:$B$73,"",1)</f>
        <v>Gebouw</v>
      </c>
      <c r="D152" s="192"/>
      <c r="E152" s="193"/>
      <c r="F152" s="124"/>
      <c r="G152" s="162" t="s">
        <v>200</v>
      </c>
      <c r="H152" s="162"/>
      <c r="I152" s="162"/>
      <c r="J152" s="126">
        <v>380000</v>
      </c>
      <c r="K152" s="127"/>
    </row>
    <row r="153" spans="2:11" ht="18" customHeight="1" x14ac:dyDescent="0.45">
      <c r="B153" s="123">
        <v>1240</v>
      </c>
      <c r="C153" s="191" t="str">
        <f>_xlfn.XLOOKUP(B153,'H 13 aanwijzingen'!$A$19:$A$73,'H 13 aanwijzingen'!$B$19:$B$73,"",1)</f>
        <v>Vooruitbetaalde bedragen</v>
      </c>
      <c r="D153" s="192"/>
      <c r="E153" s="193"/>
      <c r="F153" s="124"/>
      <c r="G153" s="162" t="s">
        <v>247</v>
      </c>
      <c r="H153" s="162"/>
      <c r="I153" s="162"/>
      <c r="J153" s="126">
        <v>400</v>
      </c>
      <c r="K153" s="127"/>
    </row>
    <row r="154" spans="2:11" ht="18" customHeight="1" x14ac:dyDescent="0.45">
      <c r="B154" s="123">
        <v>700</v>
      </c>
      <c r="C154" s="191" t="str">
        <f>_xlfn.XLOOKUP(B154,'H 13 aanwijzingen'!$A$19:$A$73,'H 13 aanwijzingen'!$B$19:$B$73,"",1)</f>
        <v>Hypothecaire lening</v>
      </c>
      <c r="D154" s="192"/>
      <c r="E154" s="193"/>
      <c r="F154" s="124"/>
      <c r="G154" s="162" t="s">
        <v>201</v>
      </c>
      <c r="H154" s="162"/>
      <c r="I154" s="162"/>
      <c r="J154" s="126"/>
      <c r="K154" s="127">
        <v>300000</v>
      </c>
    </row>
    <row r="155" spans="2:11" ht="18" customHeight="1" x14ac:dyDescent="0.45">
      <c r="B155" s="123">
        <v>9100</v>
      </c>
      <c r="C155" s="191" t="str">
        <f>_xlfn.XLOOKUP(B155,'H 13 aanwijzingen'!$A$19:$A$73,'H 13 aanwijzingen'!$B$19:$B$73,"",1)</f>
        <v>Interestkosten</v>
      </c>
      <c r="D155" s="192"/>
      <c r="E155" s="193"/>
      <c r="F155" s="124"/>
      <c r="G155" s="165" t="s">
        <v>202</v>
      </c>
      <c r="H155" s="172"/>
      <c r="I155" s="166"/>
      <c r="J155" s="126">
        <v>3000</v>
      </c>
      <c r="K155" s="127"/>
    </row>
    <row r="156" spans="2:11" ht="18" customHeight="1" x14ac:dyDescent="0.45">
      <c r="B156" s="123">
        <v>1400</v>
      </c>
      <c r="C156" s="191" t="str">
        <f>_xlfn.XLOOKUP(B156,'H 13 aanwijzingen'!$A$19:$A$73,'H 13 aanwijzingen'!$B$19:$B$73,"",1)</f>
        <v>Crediteuren</v>
      </c>
      <c r="D156" s="192"/>
      <c r="E156" s="193"/>
      <c r="F156" s="124">
        <v>14222</v>
      </c>
      <c r="G156" s="232" t="s">
        <v>203</v>
      </c>
      <c r="H156" s="232"/>
      <c r="I156" s="232"/>
      <c r="J156" s="126"/>
      <c r="K156" s="127">
        <v>83400</v>
      </c>
    </row>
    <row r="157" spans="2:11" ht="18" customHeight="1" x14ac:dyDescent="0.45">
      <c r="B157" s="123"/>
      <c r="C157" s="191" t="str">
        <f>_xlfn.XLOOKUP(B157,'H 13 aanwijzingen'!$A$19:$A$73,'H 13 aanwijzingen'!$B$19:$B$73,"",1)</f>
        <v/>
      </c>
      <c r="D157" s="192"/>
      <c r="E157" s="193"/>
      <c r="F157" s="125"/>
      <c r="G157" s="173"/>
      <c r="H157" s="174"/>
      <c r="I157" s="175"/>
      <c r="J157" s="128"/>
      <c r="K157" s="129"/>
    </row>
  </sheetData>
  <mergeCells count="157">
    <mergeCell ref="K140:K141"/>
    <mergeCell ref="C142:E142"/>
    <mergeCell ref="C143:E143"/>
    <mergeCell ref="C144:E144"/>
    <mergeCell ref="G144:I144"/>
    <mergeCell ref="B150:E150"/>
    <mergeCell ref="F150:F151"/>
    <mergeCell ref="G150:I151"/>
    <mergeCell ref="J150:J151"/>
    <mergeCell ref="K150:K151"/>
    <mergeCell ref="C131:E131"/>
    <mergeCell ref="C132:E132"/>
    <mergeCell ref="C133:E133"/>
    <mergeCell ref="C135:E135"/>
    <mergeCell ref="C136:E136"/>
    <mergeCell ref="C134:E134"/>
    <mergeCell ref="C102:E102"/>
    <mergeCell ref="B129:E129"/>
    <mergeCell ref="F129:F130"/>
    <mergeCell ref="C104:E104"/>
    <mergeCell ref="G129:I130"/>
    <mergeCell ref="J129:J130"/>
    <mergeCell ref="K129:K130"/>
    <mergeCell ref="K89:K90"/>
    <mergeCell ref="C91:E91"/>
    <mergeCell ref="C93:E93"/>
    <mergeCell ref="C94:E94"/>
    <mergeCell ref="C92:E92"/>
    <mergeCell ref="B98:E98"/>
    <mergeCell ref="F98:F99"/>
    <mergeCell ref="G98:I99"/>
    <mergeCell ref="J98:J99"/>
    <mergeCell ref="K98:K99"/>
    <mergeCell ref="C121:E121"/>
    <mergeCell ref="C122:E122"/>
    <mergeCell ref="C123:E123"/>
    <mergeCell ref="C124:E124"/>
    <mergeCell ref="B128:J128"/>
    <mergeCell ref="G104:I104"/>
    <mergeCell ref="D112:E112"/>
    <mergeCell ref="H114:I114"/>
    <mergeCell ref="H115:I115"/>
    <mergeCell ref="H116:I116"/>
    <mergeCell ref="C120:E120"/>
    <mergeCell ref="K62:K63"/>
    <mergeCell ref="E83:H83"/>
    <mergeCell ref="E84:H84"/>
    <mergeCell ref="E85:H85"/>
    <mergeCell ref="B88:J88"/>
    <mergeCell ref="E75:H75"/>
    <mergeCell ref="E76:H76"/>
    <mergeCell ref="B79:I79"/>
    <mergeCell ref="E80:H80"/>
    <mergeCell ref="E81:H81"/>
    <mergeCell ref="E82:H82"/>
    <mergeCell ref="B69:I69"/>
    <mergeCell ref="E70:H70"/>
    <mergeCell ref="E72:H72"/>
    <mergeCell ref="E73:H73"/>
    <mergeCell ref="E74:H74"/>
    <mergeCell ref="E71:H71"/>
    <mergeCell ref="G131:I131"/>
    <mergeCell ref="G132:I132"/>
    <mergeCell ref="G133:I133"/>
    <mergeCell ref="G135:I135"/>
    <mergeCell ref="G136:I136"/>
    <mergeCell ref="G134:I134"/>
    <mergeCell ref="K26:K27"/>
    <mergeCell ref="C28:E28"/>
    <mergeCell ref="C29:E29"/>
    <mergeCell ref="C32:E32"/>
    <mergeCell ref="C33:E33"/>
    <mergeCell ref="C30:E30"/>
    <mergeCell ref="C31:E31"/>
    <mergeCell ref="G30:I30"/>
    <mergeCell ref="G31:I31"/>
    <mergeCell ref="C66:E66"/>
    <mergeCell ref="G66:I66"/>
    <mergeCell ref="B89:E89"/>
    <mergeCell ref="F89:F90"/>
    <mergeCell ref="G89:I90"/>
    <mergeCell ref="J89:J90"/>
    <mergeCell ref="K51:K52"/>
    <mergeCell ref="C53:E53"/>
    <mergeCell ref="C54:E54"/>
    <mergeCell ref="C157:E157"/>
    <mergeCell ref="G157:I157"/>
    <mergeCell ref="G142:I142"/>
    <mergeCell ref="G143:I143"/>
    <mergeCell ref="F140:F141"/>
    <mergeCell ref="G140:I141"/>
    <mergeCell ref="B139:J139"/>
    <mergeCell ref="B140:E140"/>
    <mergeCell ref="J140:J141"/>
    <mergeCell ref="G154:I154"/>
    <mergeCell ref="G155:I155"/>
    <mergeCell ref="G156:I156"/>
    <mergeCell ref="B149:J149"/>
    <mergeCell ref="G152:I152"/>
    <mergeCell ref="G153:I153"/>
    <mergeCell ref="C152:E152"/>
    <mergeCell ref="C153:E153"/>
    <mergeCell ref="C154:E154"/>
    <mergeCell ref="C155:E155"/>
    <mergeCell ref="C156:E156"/>
    <mergeCell ref="B97:J97"/>
    <mergeCell ref="G100:I100"/>
    <mergeCell ref="C100:E100"/>
    <mergeCell ref="C101:E101"/>
    <mergeCell ref="C103:E103"/>
    <mergeCell ref="G103:I103"/>
    <mergeCell ref="G91:I91"/>
    <mergeCell ref="G93:I93"/>
    <mergeCell ref="G94:I94"/>
    <mergeCell ref="G92:I92"/>
    <mergeCell ref="G101:I101"/>
    <mergeCell ref="G102:I102"/>
    <mergeCell ref="G54:I54"/>
    <mergeCell ref="B61:J61"/>
    <mergeCell ref="G64:I64"/>
    <mergeCell ref="G65:I65"/>
    <mergeCell ref="C65:E65"/>
    <mergeCell ref="C64:E64"/>
    <mergeCell ref="C55:E55"/>
    <mergeCell ref="G55:I55"/>
    <mergeCell ref="B62:E62"/>
    <mergeCell ref="F62:F63"/>
    <mergeCell ref="G62:I63"/>
    <mergeCell ref="J62:J63"/>
    <mergeCell ref="E45:F45"/>
    <mergeCell ref="E46:F46"/>
    <mergeCell ref="B50:J50"/>
    <mergeCell ref="G53:I53"/>
    <mergeCell ref="J51:J52"/>
    <mergeCell ref="G28:I28"/>
    <mergeCell ref="G29:I29"/>
    <mergeCell ref="G32:I32"/>
    <mergeCell ref="G33:I33"/>
    <mergeCell ref="H39:I39"/>
    <mergeCell ref="E44:F44"/>
    <mergeCell ref="B51:E51"/>
    <mergeCell ref="F51:F52"/>
    <mergeCell ref="G51:I52"/>
    <mergeCell ref="C19:E19"/>
    <mergeCell ref="C20:E20"/>
    <mergeCell ref="C21:E21"/>
    <mergeCell ref="B25:J25"/>
    <mergeCell ref="J26:J27"/>
    <mergeCell ref="D9:E9"/>
    <mergeCell ref="H11:I11"/>
    <mergeCell ref="H12:I12"/>
    <mergeCell ref="H13:I13"/>
    <mergeCell ref="C17:E17"/>
    <mergeCell ref="C18:E18"/>
    <mergeCell ref="B26:E26"/>
    <mergeCell ref="F26:F27"/>
    <mergeCell ref="G26:I27"/>
  </mergeCells>
  <pageMargins left="0.7" right="0.7" top="0.75" bottom="0.75" header="0.3" footer="0.3"/>
  <ignoredErrors>
    <ignoredError sqref="F12 B18:I20 C45 B121:B123 F115 G15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7349A-D82B-4557-A4C9-3A20236DDC54}">
  <dimension ref="A1:M78"/>
  <sheetViews>
    <sheetView showGridLines="0" topLeftCell="A62" zoomScaleNormal="100" workbookViewId="0">
      <selection activeCell="E80" sqref="E80"/>
    </sheetView>
  </sheetViews>
  <sheetFormatPr defaultColWidth="8.86328125" defaultRowHeight="15" x14ac:dyDescent="0.45"/>
  <cols>
    <col min="1" max="1" width="2.86328125" style="29" customWidth="1"/>
    <col min="2" max="3" width="13.265625" style="2" customWidth="1"/>
    <col min="4" max="4" width="11.3984375" style="2" customWidth="1"/>
    <col min="5" max="5" width="18.59765625" style="2" customWidth="1"/>
    <col min="6" max="6" width="14.73046875" style="2" customWidth="1"/>
    <col min="7" max="7" width="9.73046875" style="2" customWidth="1"/>
    <col min="8" max="8" width="11" style="2" customWidth="1"/>
    <col min="9" max="9" width="13" style="2" customWidth="1"/>
    <col min="10" max="10" width="14.3984375" style="2" customWidth="1"/>
    <col min="11" max="11" width="14" style="2" customWidth="1"/>
    <col min="12" max="12" width="10.73046875" style="2" customWidth="1"/>
    <col min="13" max="13" width="2.3984375" style="2" customWidth="1"/>
    <col min="14" max="16384" width="8.86328125" style="2"/>
  </cols>
  <sheetData>
    <row r="1" spans="1:11" x14ac:dyDescent="0.45">
      <c r="B1" s="1" t="s">
        <v>157</v>
      </c>
      <c r="D1" s="1" t="s">
        <v>146</v>
      </c>
    </row>
    <row r="2" spans="1:11" x14ac:dyDescent="0.45">
      <c r="B2" s="30"/>
    </row>
    <row r="3" spans="1:11" x14ac:dyDescent="0.45">
      <c r="B3" s="1" t="s">
        <v>147</v>
      </c>
    </row>
    <row r="4" spans="1:11" x14ac:dyDescent="0.45">
      <c r="B4" s="2" t="s">
        <v>148</v>
      </c>
    </row>
    <row r="5" spans="1:11" ht="18" customHeight="1" x14ac:dyDescent="0.45">
      <c r="B5" s="169" t="s">
        <v>25</v>
      </c>
      <c r="C5" s="170"/>
      <c r="D5" s="170"/>
      <c r="E5" s="170"/>
      <c r="F5" s="170"/>
      <c r="G5" s="170"/>
      <c r="H5" s="170"/>
      <c r="I5" s="170"/>
      <c r="J5" s="170"/>
      <c r="K5" s="13" t="s">
        <v>26</v>
      </c>
    </row>
    <row r="6" spans="1:11" ht="18" customHeight="1" x14ac:dyDescent="0.45">
      <c r="B6" s="176" t="s">
        <v>27</v>
      </c>
      <c r="C6" s="177"/>
      <c r="D6" s="177"/>
      <c r="E6" s="178"/>
      <c r="F6" s="179" t="s">
        <v>22</v>
      </c>
      <c r="G6" s="181" t="s">
        <v>6</v>
      </c>
      <c r="H6" s="182"/>
      <c r="I6" s="183"/>
      <c r="J6" s="187" t="s">
        <v>14</v>
      </c>
      <c r="K6" s="195" t="s">
        <v>15</v>
      </c>
    </row>
    <row r="7" spans="1:11" ht="18" customHeight="1" x14ac:dyDescent="0.45">
      <c r="B7" s="120" t="s">
        <v>104</v>
      </c>
      <c r="C7" s="121" t="s">
        <v>105</v>
      </c>
      <c r="D7" s="121"/>
      <c r="E7" s="122"/>
      <c r="F7" s="180"/>
      <c r="G7" s="184"/>
      <c r="H7" s="185"/>
      <c r="I7" s="186"/>
      <c r="J7" s="188"/>
      <c r="K7" s="196"/>
    </row>
    <row r="8" spans="1:11" ht="18" customHeight="1" x14ac:dyDescent="0.45">
      <c r="B8" s="123">
        <v>200</v>
      </c>
      <c r="C8" s="191" t="str">
        <f>_xlfn.XLOOKUP(B8,'H 13 aanwijzingen'!$A$19:$A$73,'H 13 aanwijzingen'!$B$19:$B$73,"",1)</f>
        <v>Gebouw</v>
      </c>
      <c r="D8" s="192"/>
      <c r="E8" s="193"/>
      <c r="F8" s="124"/>
      <c r="G8" s="162" t="s">
        <v>204</v>
      </c>
      <c r="H8" s="162"/>
      <c r="I8" s="162"/>
      <c r="J8" s="126">
        <v>215000</v>
      </c>
      <c r="K8" s="127"/>
    </row>
    <row r="9" spans="1:11" ht="18" customHeight="1" x14ac:dyDescent="0.45">
      <c r="B9" s="123">
        <v>1240</v>
      </c>
      <c r="C9" s="191" t="str">
        <f>_xlfn.XLOOKUP(B9,'H 13 aanwijzingen'!$A$19:$A$73,'H 13 aanwijzingen'!$B$19:$B$73,"",1)</f>
        <v>Vooruitbetaalde bedragen</v>
      </c>
      <c r="D9" s="192"/>
      <c r="E9" s="193"/>
      <c r="F9" s="124"/>
      <c r="G9" s="105" t="s">
        <v>205</v>
      </c>
      <c r="H9" s="106"/>
      <c r="I9" s="98"/>
      <c r="J9" s="126">
        <v>270</v>
      </c>
      <c r="K9" s="127"/>
    </row>
    <row r="10" spans="1:11" ht="18" customHeight="1" x14ac:dyDescent="0.45">
      <c r="B10" s="123">
        <v>1400</v>
      </c>
      <c r="C10" s="191" t="str">
        <f>_xlfn.XLOOKUP(B10,'H 13 aanwijzingen'!$A$19:$A$73,'H 13 aanwijzingen'!$B$19:$B$73,"",1)</f>
        <v>Crediteuren</v>
      </c>
      <c r="D10" s="192"/>
      <c r="E10" s="193"/>
      <c r="F10" s="124">
        <v>14222</v>
      </c>
      <c r="G10" s="197">
        <v>14687</v>
      </c>
      <c r="H10" s="198"/>
      <c r="I10" s="199"/>
      <c r="J10" s="126"/>
      <c r="K10" s="127">
        <v>215270</v>
      </c>
    </row>
    <row r="11" spans="1:11" ht="18" customHeight="1" x14ac:dyDescent="0.45">
      <c r="B11" s="123"/>
      <c r="C11" s="191" t="str">
        <f>_xlfn.XLOOKUP(B11,'H 13 aanwijzingen'!$A$19:$A$73,'H 13 aanwijzingen'!$B$19:$B$73,"",1)</f>
        <v/>
      </c>
      <c r="D11" s="192"/>
      <c r="E11" s="193"/>
      <c r="F11" s="125"/>
      <c r="G11" s="173"/>
      <c r="H11" s="174"/>
      <c r="I11" s="175"/>
      <c r="J11" s="128"/>
      <c r="K11" s="129"/>
    </row>
    <row r="12" spans="1:11" ht="18" customHeight="1" x14ac:dyDescent="0.45">
      <c r="B12" s="123"/>
      <c r="C12" s="191" t="str">
        <f>_xlfn.XLOOKUP(B12,'H 13 aanwijzingen'!$A$19:$A$73,'H 13 aanwijzingen'!$B$19:$B$73,"",1)</f>
        <v/>
      </c>
      <c r="D12" s="192"/>
      <c r="E12" s="193"/>
      <c r="F12" s="125"/>
      <c r="G12" s="173"/>
      <c r="H12" s="174"/>
      <c r="I12" s="175"/>
      <c r="J12" s="128"/>
      <c r="K12" s="129"/>
    </row>
    <row r="13" spans="1:11" x14ac:dyDescent="0.45">
      <c r="B13" s="34"/>
      <c r="C13" s="35"/>
      <c r="D13" s="35"/>
      <c r="E13" s="35"/>
      <c r="F13" s="36"/>
      <c r="G13" s="40"/>
      <c r="H13" s="40"/>
      <c r="I13" s="40"/>
      <c r="J13" s="38"/>
      <c r="K13" s="39"/>
    </row>
    <row r="14" spans="1:11" x14ac:dyDescent="0.45">
      <c r="B14" s="34"/>
      <c r="C14" s="35"/>
      <c r="D14" s="35"/>
      <c r="E14" s="35"/>
      <c r="F14" s="36"/>
      <c r="G14" s="40"/>
      <c r="H14" s="40"/>
      <c r="I14" s="40"/>
      <c r="J14" s="38"/>
      <c r="K14" s="39"/>
    </row>
    <row r="15" spans="1:11" x14ac:dyDescent="0.45">
      <c r="B15" s="1" t="s">
        <v>149</v>
      </c>
    </row>
    <row r="16" spans="1:11" x14ac:dyDescent="0.45">
      <c r="A16" s="29" t="s">
        <v>16</v>
      </c>
      <c r="B16" s="2" t="s">
        <v>150</v>
      </c>
    </row>
    <row r="17" spans="1:13" x14ac:dyDescent="0.45">
      <c r="A17" s="4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x14ac:dyDescent="0.45">
      <c r="A18" s="4"/>
      <c r="B18" s="5" t="s">
        <v>117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x14ac:dyDescent="0.45">
      <c r="A19" s="4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8" customHeight="1" x14ac:dyDescent="0.45">
      <c r="A20" s="4"/>
      <c r="B20" s="6" t="s">
        <v>0</v>
      </c>
      <c r="C20" s="47">
        <v>20</v>
      </c>
      <c r="D20" s="3"/>
      <c r="E20" s="6" t="s">
        <v>8</v>
      </c>
      <c r="F20" s="8" t="s">
        <v>248</v>
      </c>
      <c r="G20" s="3"/>
      <c r="H20" s="159" t="s">
        <v>9</v>
      </c>
      <c r="I20" s="159"/>
      <c r="J20" s="9" t="s">
        <v>249</v>
      </c>
      <c r="K20" s="3"/>
      <c r="L20" s="3"/>
      <c r="M20" s="3"/>
    </row>
    <row r="21" spans="1:13" ht="18" customHeight="1" x14ac:dyDescent="0.45">
      <c r="A21" s="4"/>
      <c r="B21" s="6" t="s">
        <v>118</v>
      </c>
      <c r="C21" s="48">
        <v>75825.490000000005</v>
      </c>
      <c r="D21" s="3"/>
      <c r="E21" s="6" t="s">
        <v>119</v>
      </c>
      <c r="F21" s="95">
        <f>C21+J26+J27</f>
        <v>254025.49</v>
      </c>
      <c r="G21" s="3"/>
      <c r="H21" s="3"/>
      <c r="I21" s="3"/>
      <c r="J21" s="3"/>
      <c r="K21" s="3"/>
      <c r="L21" s="3"/>
      <c r="M21" s="3"/>
    </row>
    <row r="22" spans="1:13" x14ac:dyDescent="0.45">
      <c r="A22" s="4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x14ac:dyDescent="0.45">
      <c r="A23" s="4"/>
      <c r="B23" s="5" t="s">
        <v>12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x14ac:dyDescent="0.45">
      <c r="A24" s="4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30" x14ac:dyDescent="0.45">
      <c r="A25" s="4"/>
      <c r="B25" s="67" t="s">
        <v>13</v>
      </c>
      <c r="C25" s="10" t="s">
        <v>120</v>
      </c>
      <c r="D25" s="43" t="s">
        <v>23</v>
      </c>
      <c r="E25" s="161" t="s">
        <v>6</v>
      </c>
      <c r="F25" s="161"/>
      <c r="G25" s="28" t="s">
        <v>2</v>
      </c>
      <c r="H25" s="67" t="s">
        <v>19</v>
      </c>
      <c r="I25" s="10" t="s">
        <v>106</v>
      </c>
      <c r="J25" s="67" t="s">
        <v>10</v>
      </c>
      <c r="K25" s="67" t="s">
        <v>3</v>
      </c>
      <c r="L25" s="11" t="s">
        <v>121</v>
      </c>
      <c r="M25" s="3"/>
    </row>
    <row r="26" spans="1:13" ht="18" customHeight="1" x14ac:dyDescent="0.45">
      <c r="A26" s="4"/>
      <c r="B26" s="83">
        <v>45536</v>
      </c>
      <c r="C26" s="84" t="s">
        <v>172</v>
      </c>
      <c r="D26" s="85"/>
      <c r="E26" s="164" t="s">
        <v>206</v>
      </c>
      <c r="F26" s="164"/>
      <c r="G26" s="86"/>
      <c r="H26" s="87"/>
      <c r="I26" s="88"/>
      <c r="J26" s="89">
        <v>180000</v>
      </c>
      <c r="K26" s="69"/>
      <c r="L26" s="68"/>
      <c r="M26" s="4"/>
    </row>
    <row r="27" spans="1:13" ht="18" customHeight="1" x14ac:dyDescent="0.45">
      <c r="A27" s="4"/>
      <c r="B27" s="91">
        <v>45536</v>
      </c>
      <c r="C27" s="92">
        <v>9100</v>
      </c>
      <c r="D27" s="93"/>
      <c r="E27" s="165" t="s">
        <v>207</v>
      </c>
      <c r="F27" s="166"/>
      <c r="G27" s="93"/>
      <c r="H27" s="93"/>
      <c r="I27" s="93"/>
      <c r="J27" s="79">
        <v>-1800</v>
      </c>
      <c r="K27" s="57"/>
      <c r="L27" s="55"/>
      <c r="M27" s="4"/>
    </row>
    <row r="28" spans="1:13" ht="18" customHeight="1" x14ac:dyDescent="0.45">
      <c r="A28" s="4"/>
      <c r="B28" s="53"/>
      <c r="C28" s="55"/>
      <c r="D28" s="15"/>
      <c r="E28" s="167"/>
      <c r="F28" s="168"/>
      <c r="G28" s="15"/>
      <c r="H28" s="15"/>
      <c r="I28" s="15"/>
      <c r="J28" s="14"/>
      <c r="K28" s="57"/>
      <c r="L28" s="55"/>
      <c r="M28" s="4"/>
    </row>
    <row r="29" spans="1:13" x14ac:dyDescent="0.45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x14ac:dyDescent="0.45">
      <c r="B30" s="30"/>
    </row>
    <row r="31" spans="1:13" x14ac:dyDescent="0.4">
      <c r="A31" s="29" t="s">
        <v>20</v>
      </c>
      <c r="B31" s="20" t="s">
        <v>122</v>
      </c>
    </row>
    <row r="32" spans="1:13" ht="18" customHeight="1" x14ac:dyDescent="0.45">
      <c r="B32" s="169" t="s">
        <v>25</v>
      </c>
      <c r="C32" s="170"/>
      <c r="D32" s="170"/>
      <c r="E32" s="170"/>
      <c r="F32" s="170"/>
      <c r="G32" s="170"/>
      <c r="H32" s="170"/>
      <c r="I32" s="170"/>
      <c r="J32" s="170"/>
      <c r="K32" s="13" t="s">
        <v>26</v>
      </c>
    </row>
    <row r="33" spans="2:11" ht="18" customHeight="1" x14ac:dyDescent="0.45">
      <c r="B33" s="176" t="s">
        <v>27</v>
      </c>
      <c r="C33" s="177"/>
      <c r="D33" s="177"/>
      <c r="E33" s="178"/>
      <c r="F33" s="179" t="s">
        <v>22</v>
      </c>
      <c r="G33" s="181" t="s">
        <v>6</v>
      </c>
      <c r="H33" s="182"/>
      <c r="I33" s="183"/>
      <c r="J33" s="187" t="s">
        <v>14</v>
      </c>
      <c r="K33" s="195" t="s">
        <v>15</v>
      </c>
    </row>
    <row r="34" spans="2:11" ht="18" customHeight="1" x14ac:dyDescent="0.45">
      <c r="B34" s="120" t="s">
        <v>104</v>
      </c>
      <c r="C34" s="121" t="s">
        <v>105</v>
      </c>
      <c r="D34" s="121"/>
      <c r="E34" s="122"/>
      <c r="F34" s="180"/>
      <c r="G34" s="184"/>
      <c r="H34" s="185"/>
      <c r="I34" s="186"/>
      <c r="J34" s="188"/>
      <c r="K34" s="196"/>
    </row>
    <row r="35" spans="2:11" ht="18" customHeight="1" x14ac:dyDescent="0.45">
      <c r="B35" s="123">
        <v>700</v>
      </c>
      <c r="C35" s="191" t="str">
        <f>_xlfn.XLOOKUP(B35,'H 13 aanwijzingen'!$A$19:$A$73,'H 13 aanwijzingen'!$B$19:$B$73,"",1)</f>
        <v>Hypothecaire lening</v>
      </c>
      <c r="D35" s="192"/>
      <c r="E35" s="193"/>
      <c r="F35" s="125"/>
      <c r="G35" s="162" t="s">
        <v>206</v>
      </c>
      <c r="H35" s="162"/>
      <c r="I35" s="162"/>
      <c r="J35" s="126"/>
      <c r="K35" s="127">
        <v>180000</v>
      </c>
    </row>
    <row r="36" spans="2:11" ht="18" customHeight="1" x14ac:dyDescent="0.45">
      <c r="B36" s="123">
        <v>1060</v>
      </c>
      <c r="C36" s="191" t="str">
        <f>_xlfn.XLOOKUP(B36,'H 13 aanwijzingen'!$A$19:$A$73,'H 13 aanwijzingen'!$B$19:$B$73,"",1)</f>
        <v>ING-bank</v>
      </c>
      <c r="D36" s="192"/>
      <c r="E36" s="193"/>
      <c r="F36" s="125"/>
      <c r="G36" s="162" t="s">
        <v>206</v>
      </c>
      <c r="H36" s="162"/>
      <c r="I36" s="162"/>
      <c r="J36" s="126">
        <v>180000</v>
      </c>
      <c r="K36" s="127"/>
    </row>
    <row r="37" spans="2:11" ht="18" customHeight="1" x14ac:dyDescent="0.45">
      <c r="B37" s="123">
        <v>9100</v>
      </c>
      <c r="C37" s="191" t="str">
        <f>_xlfn.XLOOKUP(B37,'H 13 aanwijzingen'!$A$19:$A$73,'H 13 aanwijzingen'!$B$19:$B$73,"",1)</f>
        <v>Interestkosten</v>
      </c>
      <c r="D37" s="192"/>
      <c r="E37" s="193"/>
      <c r="F37" s="125"/>
      <c r="G37" s="105" t="s">
        <v>207</v>
      </c>
      <c r="H37" s="106"/>
      <c r="I37" s="117"/>
      <c r="J37" s="126">
        <v>1800</v>
      </c>
      <c r="K37" s="127"/>
    </row>
    <row r="38" spans="2:11" ht="18" customHeight="1" x14ac:dyDescent="0.45">
      <c r="B38" s="123">
        <v>1060</v>
      </c>
      <c r="C38" s="191" t="str">
        <f>_xlfn.XLOOKUP(B38,'H 13 aanwijzingen'!$A$19:$A$73,'H 13 aanwijzingen'!$B$19:$B$73,"",1)</f>
        <v>ING-bank</v>
      </c>
      <c r="D38" s="192"/>
      <c r="E38" s="193"/>
      <c r="F38" s="125"/>
      <c r="G38" s="105" t="s">
        <v>207</v>
      </c>
      <c r="H38" s="106"/>
      <c r="I38" s="117"/>
      <c r="J38" s="126"/>
      <c r="K38" s="127">
        <v>1800</v>
      </c>
    </row>
    <row r="39" spans="2:11" ht="18" customHeight="1" x14ac:dyDescent="0.45">
      <c r="B39" s="123"/>
      <c r="C39" s="191" t="str">
        <f>_xlfn.XLOOKUP(B39,'H 13 aanwijzingen'!$A$19:$A$73,'H 13 aanwijzingen'!$B$19:$B$73,"",1)</f>
        <v/>
      </c>
      <c r="D39" s="192"/>
      <c r="E39" s="193"/>
      <c r="F39" s="125"/>
      <c r="G39" s="173"/>
      <c r="H39" s="174"/>
      <c r="I39" s="175"/>
      <c r="J39" s="128"/>
      <c r="K39" s="129"/>
    </row>
    <row r="40" spans="2:11" x14ac:dyDescent="0.45">
      <c r="B40" s="30"/>
    </row>
    <row r="41" spans="2:11" x14ac:dyDescent="0.45">
      <c r="B41" s="30"/>
    </row>
    <row r="42" spans="2:11" x14ac:dyDescent="0.45">
      <c r="B42" s="1" t="s">
        <v>151</v>
      </c>
    </row>
    <row r="43" spans="2:11" x14ac:dyDescent="0.45">
      <c r="B43" s="2" t="s">
        <v>250</v>
      </c>
    </row>
    <row r="44" spans="2:11" x14ac:dyDescent="0.45">
      <c r="B44" s="169" t="s">
        <v>25</v>
      </c>
      <c r="C44" s="170"/>
      <c r="D44" s="170"/>
      <c r="E44" s="170"/>
      <c r="F44" s="170"/>
      <c r="G44" s="170"/>
      <c r="H44" s="170"/>
      <c r="I44" s="170"/>
      <c r="J44" s="170"/>
      <c r="K44" s="13" t="s">
        <v>26</v>
      </c>
    </row>
    <row r="45" spans="2:11" x14ac:dyDescent="0.45">
      <c r="B45" s="176" t="s">
        <v>27</v>
      </c>
      <c r="C45" s="177"/>
      <c r="D45" s="177"/>
      <c r="E45" s="178"/>
      <c r="F45" s="179" t="s">
        <v>22</v>
      </c>
      <c r="G45" s="181" t="s">
        <v>6</v>
      </c>
      <c r="H45" s="182"/>
      <c r="I45" s="183"/>
      <c r="J45" s="187" t="s">
        <v>14</v>
      </c>
      <c r="K45" s="195" t="s">
        <v>15</v>
      </c>
    </row>
    <row r="46" spans="2:11" ht="18" customHeight="1" x14ac:dyDescent="0.45">
      <c r="B46" s="120" t="s">
        <v>104</v>
      </c>
      <c r="C46" s="121" t="s">
        <v>105</v>
      </c>
      <c r="D46" s="121"/>
      <c r="E46" s="122"/>
      <c r="F46" s="180"/>
      <c r="G46" s="184"/>
      <c r="H46" s="185"/>
      <c r="I46" s="186"/>
      <c r="J46" s="188"/>
      <c r="K46" s="196"/>
    </row>
    <row r="47" spans="2:11" ht="18" customHeight="1" x14ac:dyDescent="0.45">
      <c r="B47" s="123">
        <v>9100</v>
      </c>
      <c r="C47" s="191" t="str">
        <f>_xlfn.XLOOKUP(B47,'H 13 aanwijzingen'!$A$19:$A$73,'H 13 aanwijzingen'!$B$19:$B$73,"",1)</f>
        <v>Interestkosten</v>
      </c>
      <c r="D47" s="192"/>
      <c r="E47" s="193"/>
      <c r="F47" s="125"/>
      <c r="G47" s="162" t="s">
        <v>251</v>
      </c>
      <c r="H47" s="162"/>
      <c r="I47" s="162"/>
      <c r="J47" s="126">
        <v>600</v>
      </c>
      <c r="K47" s="127"/>
    </row>
    <row r="48" spans="2:11" ht="18" customHeight="1" x14ac:dyDescent="0.45">
      <c r="B48" s="123">
        <v>1280</v>
      </c>
      <c r="C48" s="191" t="str">
        <f>_xlfn.XLOOKUP(B48,'H 13 aanwijzingen'!$A$19:$A$73,'H 13 aanwijzingen'!$B$19:$B$73,"",1)</f>
        <v>Nog te betalen bedragen</v>
      </c>
      <c r="D48" s="192"/>
      <c r="E48" s="193"/>
      <c r="F48" s="125"/>
      <c r="G48" s="162" t="s">
        <v>206</v>
      </c>
      <c r="H48" s="162"/>
      <c r="I48" s="162"/>
      <c r="J48" s="126"/>
      <c r="K48" s="127">
        <v>600</v>
      </c>
    </row>
    <row r="49" spans="2:11" ht="18" customHeight="1" x14ac:dyDescent="0.45">
      <c r="B49" s="123"/>
      <c r="C49" s="191" t="str">
        <f>_xlfn.XLOOKUP(B49,'H 13 aanwijzingen'!$A$19:$A$73,'H 13 aanwijzingen'!$B$19:$B$73,"",1)</f>
        <v/>
      </c>
      <c r="D49" s="192"/>
      <c r="E49" s="193"/>
      <c r="F49" s="125"/>
      <c r="G49" s="173"/>
      <c r="H49" s="174"/>
      <c r="I49" s="175"/>
      <c r="J49" s="128"/>
      <c r="K49" s="129"/>
    </row>
    <row r="50" spans="2:11" ht="18" customHeight="1" x14ac:dyDescent="0.45">
      <c r="B50" s="123"/>
      <c r="C50" s="191" t="str">
        <f>_xlfn.XLOOKUP(B50,'H 13 aanwijzingen'!$A$19:$A$73,'H 13 aanwijzingen'!$B$19:$B$73,"",1)</f>
        <v/>
      </c>
      <c r="D50" s="192"/>
      <c r="E50" s="193"/>
      <c r="F50" s="125"/>
      <c r="G50" s="173"/>
      <c r="H50" s="174"/>
      <c r="I50" s="175"/>
      <c r="J50" s="128"/>
      <c r="K50" s="129"/>
    </row>
    <row r="51" spans="2:11" ht="18" customHeight="1" x14ac:dyDescent="0.45">
      <c r="B51" s="34"/>
      <c r="C51" s="35"/>
      <c r="D51" s="35"/>
      <c r="E51" s="35"/>
      <c r="F51" s="36"/>
      <c r="G51" s="37"/>
      <c r="H51" s="37"/>
      <c r="I51" s="37"/>
      <c r="J51" s="38"/>
      <c r="K51" s="39"/>
    </row>
    <row r="52" spans="2:11" x14ac:dyDescent="0.45">
      <c r="B52" s="30"/>
    </row>
    <row r="53" spans="2:11" x14ac:dyDescent="0.45">
      <c r="B53" s="1" t="s">
        <v>152</v>
      </c>
    </row>
    <row r="54" spans="2:11" x14ac:dyDescent="0.45">
      <c r="B54" s="2" t="s">
        <v>122</v>
      </c>
    </row>
    <row r="55" spans="2:11" x14ac:dyDescent="0.45">
      <c r="B55" s="169" t="s">
        <v>25</v>
      </c>
      <c r="C55" s="170"/>
      <c r="D55" s="170"/>
      <c r="E55" s="170"/>
      <c r="F55" s="170"/>
      <c r="G55" s="170"/>
      <c r="H55" s="170"/>
      <c r="I55" s="170"/>
      <c r="J55" s="170"/>
      <c r="K55" s="13" t="s">
        <v>26</v>
      </c>
    </row>
    <row r="56" spans="2:11" x14ac:dyDescent="0.45">
      <c r="B56" s="176" t="s">
        <v>27</v>
      </c>
      <c r="C56" s="177"/>
      <c r="D56" s="177"/>
      <c r="E56" s="178"/>
      <c r="F56" s="179" t="s">
        <v>22</v>
      </c>
      <c r="G56" s="181" t="s">
        <v>6</v>
      </c>
      <c r="H56" s="182"/>
      <c r="I56" s="183"/>
      <c r="J56" s="187" t="s">
        <v>14</v>
      </c>
      <c r="K56" s="195" t="s">
        <v>15</v>
      </c>
    </row>
    <row r="57" spans="2:11" ht="18" customHeight="1" x14ac:dyDescent="0.45">
      <c r="B57" s="120" t="s">
        <v>104</v>
      </c>
      <c r="C57" s="121" t="s">
        <v>105</v>
      </c>
      <c r="D57" s="121"/>
      <c r="E57" s="122"/>
      <c r="F57" s="180"/>
      <c r="G57" s="184"/>
      <c r="H57" s="185"/>
      <c r="I57" s="186"/>
      <c r="J57" s="188"/>
      <c r="K57" s="196"/>
    </row>
    <row r="58" spans="2:11" ht="18" customHeight="1" x14ac:dyDescent="0.45">
      <c r="B58" s="123">
        <v>700</v>
      </c>
      <c r="C58" s="191" t="str">
        <f>_xlfn.XLOOKUP(B58,'H 13 aanwijzingen'!$A$19:$A$73,'H 13 aanwijzingen'!$B$19:$B$73,"",1)</f>
        <v>Hypothecaire lening</v>
      </c>
      <c r="D58" s="192"/>
      <c r="E58" s="193"/>
      <c r="F58" s="125"/>
      <c r="G58" s="162" t="s">
        <v>206</v>
      </c>
      <c r="H58" s="162"/>
      <c r="I58" s="162"/>
      <c r="J58" s="126">
        <v>18000</v>
      </c>
      <c r="K58" s="127"/>
    </row>
    <row r="59" spans="2:11" ht="18" customHeight="1" x14ac:dyDescent="0.45">
      <c r="B59" s="123">
        <v>1060</v>
      </c>
      <c r="C59" s="191" t="str">
        <f>_xlfn.XLOOKUP(B59,'H 13 aanwijzingen'!$A$19:$A$73,'H 13 aanwijzingen'!$B$19:$B$73,"",1)</f>
        <v>ING-bank</v>
      </c>
      <c r="D59" s="192"/>
      <c r="E59" s="193"/>
      <c r="F59" s="125"/>
      <c r="G59" s="162" t="s">
        <v>206</v>
      </c>
      <c r="H59" s="162"/>
      <c r="I59" s="162"/>
      <c r="J59" s="126"/>
      <c r="K59" s="127">
        <v>18000</v>
      </c>
    </row>
    <row r="60" spans="2:11" ht="18" customHeight="1" x14ac:dyDescent="0.45">
      <c r="B60" s="123">
        <v>1280</v>
      </c>
      <c r="C60" s="191" t="str">
        <f>_xlfn.XLOOKUP(B60,'H 13 aanwijzingen'!$A$19:$A$73,'H 13 aanwijzingen'!$B$19:$B$73,"",1)</f>
        <v>Nog te betalen bedragen</v>
      </c>
      <c r="D60" s="192"/>
      <c r="E60" s="193"/>
      <c r="F60" s="125"/>
      <c r="G60" s="212" t="s">
        <v>208</v>
      </c>
      <c r="H60" s="213"/>
      <c r="I60" s="214"/>
      <c r="J60" s="126">
        <v>7200</v>
      </c>
      <c r="K60" s="127"/>
    </row>
    <row r="61" spans="2:11" ht="18" customHeight="1" x14ac:dyDescent="0.45">
      <c r="B61" s="123">
        <v>1060</v>
      </c>
      <c r="C61" s="191" t="str">
        <f>_xlfn.XLOOKUP(B61,'H 13 aanwijzingen'!$A$19:$A$73,'H 13 aanwijzingen'!$B$19:$B$73,"",1)</f>
        <v>ING-bank</v>
      </c>
      <c r="D61" s="192"/>
      <c r="E61" s="193"/>
      <c r="F61" s="125"/>
      <c r="G61" s="212" t="s">
        <v>208</v>
      </c>
      <c r="H61" s="213"/>
      <c r="I61" s="214"/>
      <c r="J61" s="126"/>
      <c r="K61" s="127">
        <v>7200</v>
      </c>
    </row>
    <row r="62" spans="2:11" ht="18" customHeight="1" x14ac:dyDescent="0.45">
      <c r="B62" s="123"/>
      <c r="C62" s="191" t="str">
        <f>_xlfn.XLOOKUP(B62,'H 13 aanwijzingen'!$A$19:$A$73,'H 13 aanwijzingen'!$B$19:$B$73,"",1)</f>
        <v/>
      </c>
      <c r="D62" s="192"/>
      <c r="E62" s="193"/>
      <c r="F62" s="125"/>
      <c r="G62" s="173"/>
      <c r="H62" s="174"/>
      <c r="I62" s="175"/>
      <c r="J62" s="128"/>
      <c r="K62" s="129"/>
    </row>
    <row r="63" spans="2:11" x14ac:dyDescent="0.45">
      <c r="B63" s="30"/>
      <c r="E63" s="72"/>
    </row>
    <row r="64" spans="2:11" x14ac:dyDescent="0.45">
      <c r="B64" s="30"/>
    </row>
    <row r="65" spans="2:10" x14ac:dyDescent="0.45">
      <c r="B65" s="1" t="s">
        <v>153</v>
      </c>
    </row>
    <row r="66" spans="2:10" x14ac:dyDescent="0.45">
      <c r="B66" s="64" t="s">
        <v>252</v>
      </c>
    </row>
    <row r="67" spans="2:10" ht="20.45" customHeight="1" x14ac:dyDescent="0.45">
      <c r="B67" s="226" t="s">
        <v>210</v>
      </c>
      <c r="C67" s="227"/>
      <c r="D67" s="227"/>
      <c r="E67" s="227"/>
      <c r="F67" s="227"/>
      <c r="G67" s="227"/>
      <c r="H67" s="227"/>
      <c r="I67" s="227"/>
      <c r="J67" s="152" t="s">
        <v>11</v>
      </c>
    </row>
    <row r="68" spans="2:10" ht="30" x14ac:dyDescent="0.45">
      <c r="B68" s="136" t="s">
        <v>13</v>
      </c>
      <c r="C68" s="136" t="s">
        <v>0</v>
      </c>
      <c r="D68" s="136" t="s">
        <v>21</v>
      </c>
      <c r="E68" s="228" t="s">
        <v>6</v>
      </c>
      <c r="F68" s="228"/>
      <c r="G68" s="228"/>
      <c r="H68" s="228"/>
      <c r="I68" s="140" t="s">
        <v>14</v>
      </c>
      <c r="J68" s="140" t="s">
        <v>15</v>
      </c>
    </row>
    <row r="69" spans="2:10" ht="18" customHeight="1" x14ac:dyDescent="0.45">
      <c r="B69" s="137">
        <v>45565</v>
      </c>
      <c r="C69" s="118">
        <v>90</v>
      </c>
      <c r="D69" s="118" t="s">
        <v>154</v>
      </c>
      <c r="E69" s="225" t="s">
        <v>209</v>
      </c>
      <c r="F69" s="225"/>
      <c r="G69" s="225"/>
      <c r="H69" s="225"/>
      <c r="I69" s="133"/>
      <c r="J69" s="132">
        <v>600</v>
      </c>
    </row>
    <row r="70" spans="2:10" ht="18" customHeight="1" x14ac:dyDescent="0.45">
      <c r="B70" s="138">
        <v>45596</v>
      </c>
      <c r="C70" s="118">
        <v>90</v>
      </c>
      <c r="D70" s="118" t="s">
        <v>154</v>
      </c>
      <c r="E70" s="225" t="s">
        <v>209</v>
      </c>
      <c r="F70" s="225"/>
      <c r="G70" s="225"/>
      <c r="H70" s="225"/>
      <c r="I70" s="133"/>
      <c r="J70" s="132">
        <v>600</v>
      </c>
    </row>
    <row r="71" spans="2:10" ht="18" customHeight="1" x14ac:dyDescent="0.45">
      <c r="B71" s="138">
        <v>45626</v>
      </c>
      <c r="C71" s="118">
        <v>90</v>
      </c>
      <c r="D71" s="118" t="s">
        <v>154</v>
      </c>
      <c r="E71" s="225" t="s">
        <v>209</v>
      </c>
      <c r="F71" s="225"/>
      <c r="G71" s="225"/>
      <c r="H71" s="225"/>
      <c r="I71" s="133"/>
      <c r="J71" s="132">
        <v>600</v>
      </c>
    </row>
    <row r="72" spans="2:10" ht="18" customHeight="1" x14ac:dyDescent="0.45">
      <c r="B72" s="138">
        <v>45657</v>
      </c>
      <c r="C72" s="118">
        <v>90</v>
      </c>
      <c r="D72" s="118" t="s">
        <v>154</v>
      </c>
      <c r="E72" s="225" t="s">
        <v>209</v>
      </c>
      <c r="F72" s="225"/>
      <c r="G72" s="225"/>
      <c r="H72" s="225"/>
      <c r="I72" s="133"/>
      <c r="J72" s="132">
        <v>600</v>
      </c>
    </row>
    <row r="73" spans="2:10" ht="18" customHeight="1" x14ac:dyDescent="0.45">
      <c r="B73" s="138">
        <v>45657</v>
      </c>
      <c r="C73" s="118"/>
      <c r="D73" s="118"/>
      <c r="E73" s="225" t="s">
        <v>184</v>
      </c>
      <c r="F73" s="225"/>
      <c r="G73" s="225"/>
      <c r="H73" s="225"/>
      <c r="I73" s="132">
        <v>2400</v>
      </c>
      <c r="J73" s="133"/>
    </row>
    <row r="74" spans="2:10" ht="18" customHeight="1" x14ac:dyDescent="0.45">
      <c r="B74" s="138"/>
      <c r="C74" s="118"/>
      <c r="D74" s="118"/>
      <c r="E74" s="229" t="s">
        <v>183</v>
      </c>
      <c r="F74" s="229"/>
      <c r="G74" s="229"/>
      <c r="H74" s="229"/>
      <c r="I74" s="141">
        <f>SUM(I69:I73)</f>
        <v>2400</v>
      </c>
      <c r="J74" s="141">
        <f>SUM(J69:J73)</f>
        <v>2400</v>
      </c>
    </row>
    <row r="75" spans="2:10" ht="18" customHeight="1" x14ac:dyDescent="0.45">
      <c r="B75" s="139"/>
      <c r="C75" s="118"/>
      <c r="D75" s="118"/>
      <c r="E75" s="236"/>
      <c r="F75" s="236"/>
      <c r="G75" s="236"/>
      <c r="H75" s="236"/>
      <c r="I75" s="150"/>
      <c r="J75" s="151"/>
    </row>
    <row r="76" spans="2:10" ht="18" customHeight="1" x14ac:dyDescent="0.45">
      <c r="B76" s="139"/>
      <c r="C76" s="118"/>
      <c r="D76" s="118"/>
      <c r="E76" s="230"/>
      <c r="F76" s="230"/>
      <c r="G76" s="230"/>
      <c r="H76" s="230"/>
      <c r="I76" s="142"/>
      <c r="J76" s="142"/>
    </row>
    <row r="77" spans="2:10" x14ac:dyDescent="0.45">
      <c r="B77" s="1"/>
    </row>
    <row r="78" spans="2:10" x14ac:dyDescent="0.45">
      <c r="B78" s="154" t="s">
        <v>253</v>
      </c>
    </row>
  </sheetData>
  <mergeCells count="74">
    <mergeCell ref="K56:K57"/>
    <mergeCell ref="C58:E58"/>
    <mergeCell ref="C59:E59"/>
    <mergeCell ref="G59:I59"/>
    <mergeCell ref="C60:E60"/>
    <mergeCell ref="G58:I58"/>
    <mergeCell ref="G60:I60"/>
    <mergeCell ref="B56:E56"/>
    <mergeCell ref="F56:F57"/>
    <mergeCell ref="G56:I57"/>
    <mergeCell ref="J56:J57"/>
    <mergeCell ref="K45:K46"/>
    <mergeCell ref="C47:E47"/>
    <mergeCell ref="C48:E48"/>
    <mergeCell ref="C49:E49"/>
    <mergeCell ref="C50:E50"/>
    <mergeCell ref="G50:I50"/>
    <mergeCell ref="G47:I47"/>
    <mergeCell ref="G48:I48"/>
    <mergeCell ref="G49:I49"/>
    <mergeCell ref="K33:K34"/>
    <mergeCell ref="C35:E35"/>
    <mergeCell ref="C36:E36"/>
    <mergeCell ref="C37:E37"/>
    <mergeCell ref="C38:E38"/>
    <mergeCell ref="K6:K7"/>
    <mergeCell ref="C8:E8"/>
    <mergeCell ref="C9:E9"/>
    <mergeCell ref="C10:E10"/>
    <mergeCell ref="C11:E11"/>
    <mergeCell ref="G11:I11"/>
    <mergeCell ref="E74:H74"/>
    <mergeCell ref="E75:H75"/>
    <mergeCell ref="E76:H76"/>
    <mergeCell ref="B6:E6"/>
    <mergeCell ref="F6:F7"/>
    <mergeCell ref="G6:I7"/>
    <mergeCell ref="C12:E12"/>
    <mergeCell ref="G12:I12"/>
    <mergeCell ref="B33:E33"/>
    <mergeCell ref="F33:F34"/>
    <mergeCell ref="E68:H68"/>
    <mergeCell ref="E69:H69"/>
    <mergeCell ref="E70:H70"/>
    <mergeCell ref="E71:H71"/>
    <mergeCell ref="E72:H72"/>
    <mergeCell ref="E73:H73"/>
    <mergeCell ref="B67:I67"/>
    <mergeCell ref="C62:E62"/>
    <mergeCell ref="G62:I62"/>
    <mergeCell ref="C61:E61"/>
    <mergeCell ref="G61:I61"/>
    <mergeCell ref="B55:J55"/>
    <mergeCell ref="B45:E45"/>
    <mergeCell ref="F45:F46"/>
    <mergeCell ref="G45:I46"/>
    <mergeCell ref="J45:J46"/>
    <mergeCell ref="B44:J44"/>
    <mergeCell ref="G33:I34"/>
    <mergeCell ref="J33:J34"/>
    <mergeCell ref="E25:F25"/>
    <mergeCell ref="E26:F26"/>
    <mergeCell ref="E27:F27"/>
    <mergeCell ref="E28:F28"/>
    <mergeCell ref="B32:J32"/>
    <mergeCell ref="C39:E39"/>
    <mergeCell ref="G39:I39"/>
    <mergeCell ref="G35:I35"/>
    <mergeCell ref="G36:I36"/>
    <mergeCell ref="B5:J5"/>
    <mergeCell ref="G8:I8"/>
    <mergeCell ref="G10:I10"/>
    <mergeCell ref="H20:I20"/>
    <mergeCell ref="J6:J7"/>
  </mergeCells>
  <pageMargins left="0.7" right="0.7" top="0.75" bottom="0.75" header="0.3" footer="0.3"/>
  <pageSetup paperSize="9" orientation="portrait" r:id="rId1"/>
  <ignoredErrors>
    <ignoredError sqref="C26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E5D19611B1554A80E9E11882B69808" ma:contentTypeVersion="13" ma:contentTypeDescription="Een nieuw document maken." ma:contentTypeScope="" ma:versionID="c24c8c210e05a22975758de50712aa8a">
  <xsd:schema xmlns:xsd="http://www.w3.org/2001/XMLSchema" xmlns:xs="http://www.w3.org/2001/XMLSchema" xmlns:p="http://schemas.microsoft.com/office/2006/metadata/properties" xmlns:ns2="75400955-a2bd-47d7-8413-6ad4b02dc14f" xmlns:ns3="9acf06c0-0414-496f-b72a-c0da375c8652" targetNamespace="http://schemas.microsoft.com/office/2006/metadata/properties" ma:root="true" ma:fieldsID="dd416d162ab5909e0ec74d5498b1b857" ns2:_="" ns3:_="">
    <xsd:import namespace="75400955-a2bd-47d7-8413-6ad4b02dc14f"/>
    <xsd:import namespace="9acf06c0-0414-496f-b72a-c0da375c8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400955-a2bd-47d7-8413-6ad4b02dc1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Afbeeldingtags" ma:readOnly="false" ma:fieldId="{5cf76f15-5ced-4ddc-b409-7134ff3c332f}" ma:taxonomyMulti="true" ma:sspId="bd448c44-0de7-419d-ac12-ed75708452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f06c0-0414-496f-b72a-c0da375c8652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5b8ebd28-fb00-44e5-a53e-0717ea0cac32}" ma:internalName="TaxCatchAll" ma:showField="CatchAllData" ma:web="9acf06c0-0414-496f-b72a-c0da375c8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acf06c0-0414-496f-b72a-c0da375c8652" xsi:nil="true"/>
    <lcf76f155ced4ddcb4097134ff3c332f xmlns="75400955-a2bd-47d7-8413-6ad4b02dc14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451520B-9A8E-45F4-AC35-44D439176558}"/>
</file>

<file path=customXml/itemProps2.xml><?xml version="1.0" encoding="utf-8"?>
<ds:datastoreItem xmlns:ds="http://schemas.openxmlformats.org/officeDocument/2006/customXml" ds:itemID="{D77C1086-1321-429A-A947-334ACCB90CC7}"/>
</file>

<file path=customXml/itemProps3.xml><?xml version="1.0" encoding="utf-8"?>
<ds:datastoreItem xmlns:ds="http://schemas.openxmlformats.org/officeDocument/2006/customXml" ds:itemID="{CD4376B9-5C58-4F00-868A-066133BFE7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6</vt:i4>
      </vt:variant>
    </vt:vector>
  </HeadingPairs>
  <TitlesOfParts>
    <vt:vector size="6" baseType="lpstr">
      <vt:lpstr>H 13 Inhoudsopgave</vt:lpstr>
      <vt:lpstr>H 13 aanwijzingen</vt:lpstr>
      <vt:lpstr>13.1 - 13.2</vt:lpstr>
      <vt:lpstr>13.3 - 13.6</vt:lpstr>
      <vt:lpstr>13.7 - 13.9</vt:lpstr>
      <vt:lpstr>13.10 - 13.14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Windows-gebruiker</dc:creator>
  <cp:lastModifiedBy>Henny Krom</cp:lastModifiedBy>
  <cp:lastPrinted>2021-03-06T10:43:21Z</cp:lastPrinted>
  <dcterms:created xsi:type="dcterms:W3CDTF">2020-12-11T10:09:52Z</dcterms:created>
  <dcterms:modified xsi:type="dcterms:W3CDTF">2025-01-09T12:09:16Z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0x01010061E5D19611B1554A80E9E11882B69808</vt:lpwstr>
  </property>
</Properties>
</file>