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8" documentId="8_{7249B4F7-5233-40D4-8D00-A08891C56F2E}" xr6:coauthVersionLast="47" xr6:coauthVersionMax="47" xr10:uidLastSave="{A7E252AB-BAC5-4FE3-9C28-836D45F4C7D7}"/>
  <bookViews>
    <workbookView xWindow="-83" yWindow="0" windowWidth="19366" windowHeight="15563" activeTab="4" xr2:uid="{5D587E09-814F-4BAA-A382-6AB82BB63DFF}"/>
  </bookViews>
  <sheets>
    <sheet name="H 10 Inhoudsopgave" sheetId="8" r:id="rId1"/>
    <sheet name="H 10 aanwijzingen" sheetId="5" state="hidden" r:id="rId2"/>
    <sheet name="10.1 - 10.4" sheetId="10" r:id="rId3"/>
    <sheet name="10.5 - 10.8" sheetId="11" r:id="rId4"/>
    <sheet name="10.9 - 10.17" sheetId="12" r:id="rId5"/>
    <sheet name="10.18 - 10.22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12" l="1"/>
  <c r="F96" i="13"/>
  <c r="E96" i="13"/>
  <c r="J71" i="13"/>
  <c r="I71" i="13"/>
  <c r="J66" i="13" s="1"/>
  <c r="G51" i="13"/>
  <c r="G42" i="13"/>
  <c r="G43" i="13" s="1"/>
  <c r="G19" i="13"/>
  <c r="G20" i="13" s="1"/>
  <c r="G18" i="13"/>
  <c r="G10" i="13"/>
  <c r="G9" i="13"/>
  <c r="F257" i="12" l="1"/>
  <c r="K236" i="12"/>
  <c r="H231" i="12" s="1"/>
  <c r="F201" i="12"/>
  <c r="K158" i="12"/>
  <c r="H153" i="12" s="1"/>
  <c r="K114" i="12" l="1"/>
  <c r="K113" i="12"/>
  <c r="J115" i="12" s="1"/>
  <c r="J104" i="12"/>
  <c r="K104" i="12" s="1"/>
  <c r="J103" i="12"/>
  <c r="F67" i="12"/>
  <c r="K47" i="12"/>
  <c r="J42" i="12"/>
  <c r="K29" i="12"/>
  <c r="J18" i="12"/>
  <c r="K18" i="12" s="1"/>
  <c r="J17" i="12"/>
  <c r="K103" i="12" l="1"/>
  <c r="H98" i="12" s="1"/>
  <c r="K17" i="12"/>
  <c r="J12" i="12" s="1"/>
  <c r="F114" i="11" l="1"/>
  <c r="I72" i="11"/>
  <c r="J72" i="11" s="1"/>
  <c r="I18" i="11"/>
  <c r="J18" i="11" s="1"/>
  <c r="I17" i="11"/>
  <c r="H67" i="11" l="1"/>
  <c r="J17" i="11"/>
  <c r="H12" i="11" s="1"/>
  <c r="J47" i="10" l="1"/>
  <c r="I47" i="10"/>
  <c r="J42" i="10" s="1"/>
  <c r="K29" i="10"/>
  <c r="J18" i="10"/>
  <c r="I18" i="10"/>
  <c r="I17" i="10"/>
  <c r="J17" i="10" s="1"/>
  <c r="J12" i="10" s="1"/>
  <c r="C82" i="13"/>
  <c r="C81" i="13"/>
  <c r="C80" i="13"/>
  <c r="C51" i="13"/>
  <c r="C50" i="13"/>
  <c r="C44" i="13"/>
  <c r="C43" i="13"/>
  <c r="C42" i="13"/>
  <c r="C41" i="13"/>
  <c r="C31" i="13"/>
  <c r="C30" i="13"/>
  <c r="C29" i="13"/>
  <c r="C20" i="13"/>
  <c r="C19" i="13"/>
  <c r="C18" i="13"/>
  <c r="C17" i="13"/>
  <c r="C11" i="13"/>
  <c r="C10" i="13"/>
  <c r="C9" i="13"/>
  <c r="C8" i="13"/>
  <c r="C291" i="12"/>
  <c r="C290" i="12"/>
  <c r="C289" i="12"/>
  <c r="C283" i="12"/>
  <c r="C282" i="12"/>
  <c r="C281" i="12"/>
  <c r="C280" i="12"/>
  <c r="C271" i="12"/>
  <c r="C270" i="12"/>
  <c r="C247" i="12"/>
  <c r="C246" i="12"/>
  <c r="C245" i="12"/>
  <c r="C244" i="12"/>
  <c r="C218" i="12"/>
  <c r="C217" i="12"/>
  <c r="C216" i="12"/>
  <c r="C215" i="12"/>
  <c r="C191" i="12"/>
  <c r="C190" i="12"/>
  <c r="C169" i="12"/>
  <c r="C168" i="12"/>
  <c r="C167" i="12"/>
  <c r="C166" i="12"/>
  <c r="C140" i="12"/>
  <c r="C139" i="12"/>
  <c r="C138" i="12"/>
  <c r="C116" i="12"/>
  <c r="C115" i="12"/>
  <c r="C114" i="12"/>
  <c r="C113" i="12"/>
  <c r="C112" i="12"/>
  <c r="C84" i="12"/>
  <c r="C83" i="12"/>
  <c r="C82" i="12"/>
  <c r="C81" i="12"/>
  <c r="C57" i="12"/>
  <c r="C56" i="12"/>
  <c r="C55" i="12"/>
  <c r="C29" i="12"/>
  <c r="C28" i="12"/>
  <c r="C27" i="12"/>
  <c r="C26" i="12"/>
  <c r="C131" i="11"/>
  <c r="C130" i="11"/>
  <c r="C129" i="11"/>
  <c r="C128" i="11"/>
  <c r="C104" i="11"/>
  <c r="C103" i="11"/>
  <c r="C82" i="11"/>
  <c r="C81" i="11"/>
  <c r="C80" i="11"/>
  <c r="C53" i="11"/>
  <c r="C52" i="11"/>
  <c r="C51" i="11"/>
  <c r="C29" i="11"/>
  <c r="C28" i="11"/>
  <c r="C27" i="11"/>
  <c r="C26" i="11"/>
  <c r="C85" i="10"/>
  <c r="C84" i="10"/>
  <c r="C83" i="10"/>
  <c r="C82" i="10"/>
  <c r="C57" i="10"/>
  <c r="C56" i="10"/>
  <c r="C55" i="10"/>
  <c r="C27" i="10"/>
  <c r="C28" i="10"/>
  <c r="C29" i="10"/>
  <c r="C26" i="10"/>
</calcChain>
</file>

<file path=xl/sharedStrings.xml><?xml version="1.0" encoding="utf-8"?>
<sst xmlns="http://schemas.openxmlformats.org/spreadsheetml/2006/main" count="1079" uniqueCount="303">
  <si>
    <t>Dagboek</t>
  </si>
  <si>
    <t>Factuurdatum</t>
  </si>
  <si>
    <t>Grootboek-rekening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</si>
  <si>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</si>
  <si>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</si>
  <si>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</si>
  <si>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</si>
  <si>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</si>
  <si>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</si>
  <si>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</si>
  <si>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</si>
  <si>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</si>
  <si>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</si>
  <si>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</si>
  <si>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Beginsaldo</t>
  </si>
  <si>
    <t>Eindsaldo</t>
  </si>
  <si>
    <t>Datum</t>
  </si>
  <si>
    <t>Onze ref.</t>
  </si>
  <si>
    <t>Debet</t>
  </si>
  <si>
    <t>Credit</t>
  </si>
  <si>
    <t>Invoerscherm bankboek</t>
  </si>
  <si>
    <t>a</t>
  </si>
  <si>
    <t>Grootboek- rekening</t>
  </si>
  <si>
    <t xml:space="preserve">b </t>
  </si>
  <si>
    <t>c</t>
  </si>
  <si>
    <t>d</t>
  </si>
  <si>
    <t>Percen-tage</t>
  </si>
  <si>
    <t>b</t>
  </si>
  <si>
    <t>Factuur- nummer</t>
  </si>
  <si>
    <t>Boekstuk nr.</t>
  </si>
  <si>
    <t>Subadmi- nistratie</t>
  </si>
  <si>
    <t>Sub- nummer</t>
  </si>
  <si>
    <t>Betalingsconditie</t>
  </si>
  <si>
    <t>Journaliseer het bankafschrift.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</si>
  <si>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</si>
  <si>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</si>
  <si>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</si>
  <si>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</si>
  <si>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</si>
  <si>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</si>
  <si>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</si>
  <si>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</si>
  <si>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</si>
  <si>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</si>
  <si>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</si>
  <si>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</si>
  <si>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</si>
  <si>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</si>
  <si>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</si>
  <si>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</si>
  <si>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</si>
  <si>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</si>
  <si>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</si>
  <si>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</si>
  <si>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</si>
  <si>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</si>
  <si>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</si>
  <si>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</si>
  <si>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</si>
  <si>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</si>
  <si>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</si>
  <si>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</si>
  <si>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</si>
  <si>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</si>
  <si>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</si>
  <si>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</si>
  <si>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</si>
  <si>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</si>
  <si>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</si>
  <si>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</si>
  <si>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</si>
  <si>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</si>
  <si>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</si>
  <si>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</si>
  <si>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</si>
  <si>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</si>
  <si>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</si>
  <si>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</si>
  <si>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</si>
  <si>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</si>
  <si>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</si>
  <si>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</si>
  <si>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</si>
  <si>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</si>
  <si>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</si>
  <si>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</si>
  <si>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</si>
  <si>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</si>
  <si>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</si>
  <si>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</si>
  <si>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</si>
  <si>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</si>
  <si>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</si>
  <si>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Invoerscherm memoriaal</t>
  </si>
  <si>
    <t>Verwerk het bankafschrift in het bankboek.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</si>
  <si>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</si>
  <si>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</si>
  <si>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</si>
  <si>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</si>
  <si>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</si>
  <si>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</si>
  <si>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</si>
  <si>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>Invoerscherm inkoopboek</t>
  </si>
  <si>
    <t>Artikel</t>
  </si>
  <si>
    <t>Aantal</t>
  </si>
  <si>
    <t>Nettoprijs</t>
  </si>
  <si>
    <t xml:space="preserve"> EUR</t>
  </si>
  <si>
    <t>Stel de grootboekkaart 1400 Crediteuren samen met behulp van het journaal.</t>
  </si>
  <si>
    <t>Invoerscherm verkoopfactuur</t>
  </si>
  <si>
    <t>Klant</t>
  </si>
  <si>
    <t>Factuurnummer</t>
  </si>
  <si>
    <t>Totaal bedrag</t>
  </si>
  <si>
    <t>Bij</t>
  </si>
  <si>
    <t>Af</t>
  </si>
  <si>
    <t>Saldo</t>
  </si>
  <si>
    <t>Ook bij het examen is het mogelijk een niet-bestaand nummer in te voeren,</t>
  </si>
  <si>
    <t>dit wordt altijd fout gerekend.</t>
  </si>
  <si>
    <r>
      <t xml:space="preserve">Journaliseer voor Winter de verzonden verkoopfactuur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verzending van de tenten.</t>
    </r>
  </si>
  <si>
    <t>EN</t>
  </si>
  <si>
    <t>Hoofdstuk 10 Retouren en kortingen</t>
  </si>
  <si>
    <t>ABN</t>
  </si>
  <si>
    <t>De extra rekeningen uit dit hoofdstuk staan in het paars vermeld.</t>
  </si>
  <si>
    <t>10.1 - 10.4</t>
  </si>
  <si>
    <t>Opgave 10.1</t>
  </si>
  <si>
    <t>Opgave 10.2</t>
  </si>
  <si>
    <t>Opgave 10.3</t>
  </si>
  <si>
    <t>Opgave 10.4</t>
  </si>
  <si>
    <t xml:space="preserve">1400 Crediteuren                                                                                                                                                                                             </t>
  </si>
  <si>
    <t>….............</t>
  </si>
  <si>
    <t>Stel de subgrootboekrekening 14030 Stressless samen met behulp van het journaal.</t>
  </si>
  <si>
    <t xml:space="preserve">14030 Stressless                                                                                                                                                                                              </t>
  </si>
  <si>
    <t xml:space="preserve">  EUR</t>
  </si>
  <si>
    <t>…...........</t>
  </si>
  <si>
    <t>Welke (sub)grootboekrekeningen kunnen afgeletterd worden?</t>
  </si>
  <si>
    <t>Stel het bijboek 30021 Parijs samen</t>
  </si>
  <si>
    <t>30021 Parijs</t>
  </si>
  <si>
    <t>Verwerk voor Chair de ontvangen factuur en goederen van Stressless in het inkoopboek.</t>
  </si>
  <si>
    <t>Journaliseer voor Chair de ontvangen factuur en goederen van Stressless.</t>
  </si>
  <si>
    <t>Verwerk voor Chair de creditfactuur van Stressless en de retourzending van de stoel in het inkoopboek.</t>
  </si>
  <si>
    <t>Journaliseer voor Chair de ontvangen creditfactuur en de retourzending van de stoel van Stressless.</t>
  </si>
  <si>
    <t>Journaliseer het bankafschrift</t>
  </si>
  <si>
    <t>10.5 - 10.8</t>
  </si>
  <si>
    <t>Opgave 10.5</t>
  </si>
  <si>
    <t>Verwerk voor Chair de bestelling van Brouwer meubelen in het verkoopboek.</t>
  </si>
  <si>
    <t>Journaliseer voor Chair de verzonden factuur aan Brouwer meubelen.</t>
  </si>
  <si>
    <t>Verwerk voor Chair de aflevering aan Brouwer meubelen in het memoriaal.</t>
  </si>
  <si>
    <t>Opgave 10.6</t>
  </si>
  <si>
    <t>Verwerk voor Chair de retour door Brouwer meubelen in het verkoopboek.</t>
  </si>
  <si>
    <t>Verwerk voor Chair de retour door Brouwer meubelen in het memoriaal.</t>
  </si>
  <si>
    <t>Opgave 10.7</t>
  </si>
  <si>
    <t>Opgave 10.8</t>
  </si>
  <si>
    <t>Stel de grootboekrekening 1100 Debiteuren samen met behulp van het journaal.</t>
  </si>
  <si>
    <t xml:space="preserve">1100 Debiteuren                                                                                                                                                                 </t>
  </si>
  <si>
    <t>Stel de subgrootboekrekening 11048 Brouwer meubelen samen met behulp van het journaal.</t>
  </si>
  <si>
    <t xml:space="preserve">11048 Brouwer meubelen                                                                                                                                                  </t>
  </si>
  <si>
    <t xml:space="preserve">Stel het bijboek 30020 Brussel samen. </t>
  </si>
  <si>
    <t>30020 Brussel</t>
  </si>
  <si>
    <t>De aflevering wordt apart in het memoriaal geboekt.</t>
  </si>
  <si>
    <t>Journaliseer voor Chair de verzonden creditfactuur aan Brouwer meubelen. De retourontvangst wordt apart in het memoriaal geboekt.</t>
  </si>
  <si>
    <t>10.9 - 10.17</t>
  </si>
  <si>
    <t>Opgave 10.9</t>
  </si>
  <si>
    <t>Korting (%)</t>
  </si>
  <si>
    <t>Opgave 10.10</t>
  </si>
  <si>
    <t>Opgave 10.11</t>
  </si>
  <si>
    <t>Opgave 10.12</t>
  </si>
  <si>
    <t>Netto bedrag</t>
  </si>
  <si>
    <t>Opgave 10.13</t>
  </si>
  <si>
    <t>Verwerk voor Chair de verzonden creditfactuur aan Brouwer meubelen in het verkoopboek.</t>
  </si>
  <si>
    <t>Opgave 10.14</t>
  </si>
  <si>
    <t>Opgave 10.15</t>
  </si>
  <si>
    <t>Verwerk voor Beukers de verzonden factuur aan Flex in het verkoopboek.</t>
  </si>
  <si>
    <t>Journaliseer voor Beukers de verzonden factuur aan Flex.</t>
  </si>
  <si>
    <t>Opgave 10.16</t>
  </si>
  <si>
    <t>Opgave 10.17</t>
  </si>
  <si>
    <t>Verwerk voor Chair de ontvangen creditfactuur en retourzending van Stressless in het inkoopboek.</t>
  </si>
  <si>
    <t>Journaliseer voor Chair de ontvangen creditfactuur en retourzending van Stressless.</t>
  </si>
  <si>
    <t>Journaliseer voor Chair de verzonden factuur aan Brouwer meubelen. De aflevering wordt apart in het memoriaal geboekt,</t>
  </si>
  <si>
    <t>Verwerk de aflevering aan Brouwer meubelen in het memoriaal.</t>
  </si>
  <si>
    <t>Journaliseer voor Chair de verzonden creditfactuur aan Brouwer meubelen. De retourontvangen stoel wordt in het memoriaal geboekt.</t>
  </si>
  <si>
    <t>Verwerk voor Chair de retourzending door Brouwer meubelen in het memoriaal,</t>
  </si>
  <si>
    <t>10.18 - 10.22</t>
  </si>
  <si>
    <t>Opgave 10.18</t>
  </si>
  <si>
    <r>
      <t xml:space="preserve">Journaliseer voor Tweewielerzaak Floris de verzonden verkoopfactuur </t>
    </r>
    <r>
      <rPr>
        <b/>
        <sz val="12"/>
        <rFont val="Arial"/>
        <family val="2"/>
      </rPr>
      <t>en</t>
    </r>
    <r>
      <rPr>
        <sz val="12"/>
        <rFont val="Arial"/>
        <family val="2"/>
      </rPr>
      <t xml:space="preserve"> de afgeleverde fietsen.</t>
    </r>
  </si>
  <si>
    <t>Opgave 10.19</t>
  </si>
  <si>
    <t>Journaliseer voor Winter de ontvangen creditnota van De Haan tenten.</t>
  </si>
  <si>
    <t>Opgave 10.20</t>
  </si>
  <si>
    <r>
      <t xml:space="preserve">Journaliseer voor Anita Kali de verzonden creditnota aan De Boekenwinkel </t>
    </r>
    <r>
      <rPr>
        <b/>
        <sz val="12"/>
        <rFont val="Arial"/>
        <family val="2"/>
      </rPr>
      <t>en</t>
    </r>
    <r>
      <rPr>
        <sz val="12"/>
        <rFont val="Arial"/>
        <family val="2"/>
      </rPr>
      <t xml:space="preserve"> de retourontvangst van de boeken.</t>
    </r>
  </si>
  <si>
    <t>Opgave 10.21</t>
  </si>
  <si>
    <t>Verwerk voor Chair bv de ontvangen factuur van schoonmaakbedrijf Wolf in het inkoopboek.</t>
  </si>
  <si>
    <t>Journaliseer voor Chair bv de ontvangen factuur van schoonmaakbedrijf Wolf.</t>
  </si>
  <si>
    <t>Opgave 10.22</t>
  </si>
  <si>
    <t>Werk met behulp van bovenstaande gegevens de grootboekrekening 1400 Crediteuren bij en sluit de grootboekrekening af per 31 januari.</t>
  </si>
  <si>
    <t xml:space="preserve">1400 Crediteuren                                                                                                                                                             </t>
  </si>
  <si>
    <t>Uitwerking Basiskennis Boekhouden 5e druk</t>
  </si>
  <si>
    <t xml:space="preserve">Uitwerking H 10 </t>
  </si>
  <si>
    <t>Stressless</t>
  </si>
  <si>
    <t>stoelen</t>
  </si>
  <si>
    <t>01</t>
  </si>
  <si>
    <t>excl./hoog</t>
  </si>
  <si>
    <t>58965 Stressless 9</t>
  </si>
  <si>
    <t>58965 Stressless 7</t>
  </si>
  <si>
    <t xml:space="preserve">58965 Stressless </t>
  </si>
  <si>
    <t>58965 stoelen</t>
  </si>
  <si>
    <t>retour</t>
  </si>
  <si>
    <t>58965CR</t>
  </si>
  <si>
    <t>58965CR Stressless retour 1</t>
  </si>
  <si>
    <t>58965 CR Stressless</t>
  </si>
  <si>
    <t>58965CR retour</t>
  </si>
  <si>
    <t>58965 Stressless</t>
  </si>
  <si>
    <t>58965CR Stressless</t>
  </si>
  <si>
    <t>1400 Crediteuren</t>
  </si>
  <si>
    <t>14030 Stressless</t>
  </si>
  <si>
    <t>58965 Stressless -1</t>
  </si>
  <si>
    <t>Brouwer meubelen</t>
  </si>
  <si>
    <t>I 5083</t>
  </si>
  <si>
    <t>Brouwer meubelen I 5083</t>
  </si>
  <si>
    <t>I 5083CR</t>
  </si>
  <si>
    <t>Brouwer meubelen I 5083CR</t>
  </si>
  <si>
    <t xml:space="preserve">Brouwer meubelen </t>
  </si>
  <si>
    <t>Stoelen</t>
  </si>
  <si>
    <t>Stoel retour</t>
  </si>
  <si>
    <t>68965 Stressless 8</t>
  </si>
  <si>
    <t>68965 Stressless 6</t>
  </si>
  <si>
    <t xml:space="preserve">68965 Stressless </t>
  </si>
  <si>
    <t>68965 stoelen</t>
  </si>
  <si>
    <t>68965CR</t>
  </si>
  <si>
    <t>68965CR Stressless retour 1</t>
  </si>
  <si>
    <t>68965 CR Stressless</t>
  </si>
  <si>
    <t>68965CR retour</t>
  </si>
  <si>
    <t>68965 Stressless</t>
  </si>
  <si>
    <t>68965CR Stressless</t>
  </si>
  <si>
    <t>I 5085</t>
  </si>
  <si>
    <t>Brouwer meubelen I 5085</t>
  </si>
  <si>
    <t>I 5085CR</t>
  </si>
  <si>
    <t>Brouwer meubelen I 5085CR</t>
  </si>
  <si>
    <t>Flex</t>
  </si>
  <si>
    <t xml:space="preserve">Flex </t>
  </si>
  <si>
    <t>Shamila Roshni</t>
  </si>
  <si>
    <t>I859</t>
  </si>
  <si>
    <t>Hotel Noorderduin</t>
  </si>
  <si>
    <t>30 fietsen en inruil</t>
  </si>
  <si>
    <t>Iglotent retour</t>
  </si>
  <si>
    <t>De Haan tenten</t>
  </si>
  <si>
    <t>I50126</t>
  </si>
  <si>
    <t>De Boekenwinkel</t>
  </si>
  <si>
    <t>boeken retour</t>
  </si>
  <si>
    <t>Schoonmaakbedrijf Wolf</t>
  </si>
  <si>
    <t>02</t>
  </si>
  <si>
    <t>Van balans</t>
  </si>
  <si>
    <t>Prouw bv</t>
  </si>
  <si>
    <t>Water creditnota</t>
  </si>
  <si>
    <t>Naar balans</t>
  </si>
  <si>
    <t>Totaal</t>
  </si>
  <si>
    <t xml:space="preserve">Als je bij het journaal in het veld nummer, het nummer van de grootboekrekening invult, </t>
  </si>
  <si>
    <t>Nummer</t>
  </si>
  <si>
    <t>Naam</t>
  </si>
  <si>
    <t>Excl./incl. hoog/laag</t>
  </si>
  <si>
    <t>De omschrijving hoeft niet exact hetzelfde te zijn als in de uitwerking</t>
  </si>
  <si>
    <t>De volgorde van de boeking maakt niet uit</t>
  </si>
  <si>
    <t>2024 / 5</t>
  </si>
  <si>
    <t>2024-122</t>
  </si>
  <si>
    <t>2024-123</t>
  </si>
  <si>
    <t>2024 / 6</t>
  </si>
  <si>
    <t>2024-030</t>
  </si>
  <si>
    <t>2024-083</t>
  </si>
  <si>
    <t>2024-158</t>
  </si>
  <si>
    <t>2024-083 Brouwer meubelen</t>
  </si>
  <si>
    <t>2024-083 Brouwer meubelen 2</t>
  </si>
  <si>
    <t>Journaliseer memoriaalbon 2024-158.</t>
  </si>
  <si>
    <t>2024-084</t>
  </si>
  <si>
    <t>2024-159</t>
  </si>
  <si>
    <t>2024-084 Brouwer meubelen</t>
  </si>
  <si>
    <t>2024-084 Brouwer meubelen -1</t>
  </si>
  <si>
    <t>Journaliseer memoriaal bon 2024-159.</t>
  </si>
  <si>
    <t>2024-031</t>
  </si>
  <si>
    <t>2024 / 10</t>
  </si>
  <si>
    <t>2024-215</t>
  </si>
  <si>
    <t>2024-216</t>
  </si>
  <si>
    <t>2024/11</t>
  </si>
  <si>
    <t>2024-062</t>
  </si>
  <si>
    <t>2024-385</t>
  </si>
  <si>
    <t>2024 / 11</t>
  </si>
  <si>
    <t>2024-358</t>
  </si>
  <si>
    <t>2024-385 Brouwer meubelen</t>
  </si>
  <si>
    <t>2024-385 Brouwer meubelen 4</t>
  </si>
  <si>
    <t>Journaliseer memoriaalbon 2024-358.</t>
  </si>
  <si>
    <t>2024-386</t>
  </si>
  <si>
    <t>2024-359</t>
  </si>
  <si>
    <t>2024-386 Brouwer meubelen</t>
  </si>
  <si>
    <t>2024-386 Brouwer meubelen -1</t>
  </si>
  <si>
    <t>Journaliseer memoriaal bon 2024-359.</t>
  </si>
  <si>
    <t>2024/12</t>
  </si>
  <si>
    <t>2024-065</t>
  </si>
  <si>
    <t>2024-113</t>
  </si>
  <si>
    <t>C202407</t>
  </si>
  <si>
    <t>Flex C202407</t>
  </si>
  <si>
    <t>2024 / 8</t>
  </si>
  <si>
    <t>2024-026</t>
  </si>
  <si>
    <t>2024-129</t>
  </si>
  <si>
    <t>Uitwerking 10.1 - 10.4</t>
  </si>
  <si>
    <t>Uitwerking 10.5 - 10.8</t>
  </si>
  <si>
    <t>Uitwerking 10.9 - 10.17</t>
  </si>
  <si>
    <t>Uitwerking 10.18 - 10.22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</si>
</sst>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43" fontId="8" fillId="0" borderId="1" xfId="1" applyFont="1" applyFill="1" applyBorder="1" applyAlignment="1" applyProtection="1">
      <alignment horizontal="center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9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3" fillId="5" borderId="0" xfId="0" applyFont="1" applyFill="1"/>
    <xf numFmtId="0" fontId="3" fillId="0" borderId="0" xfId="0" applyFont="1" applyAlignment="1">
      <alignment horizontal="left" vertical="center"/>
    </xf>
    <xf numFmtId="43" fontId="8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4" fillId="5" borderId="0" xfId="0" applyFont="1" applyFill="1" applyAlignment="1">
      <alignment horizontal="left" vertical="center"/>
    </xf>
    <xf numFmtId="9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4" fillId="5" borderId="0" xfId="0" applyFont="1" applyFill="1"/>
    <xf numFmtId="0" fontId="5" fillId="2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2" fontId="3" fillId="5" borderId="0" xfId="0" applyNumberFormat="1" applyFont="1" applyFill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43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3" fontId="8" fillId="0" borderId="2" xfId="1" applyFont="1" applyFill="1" applyBorder="1" applyAlignment="1" applyProtection="1">
      <alignment vertic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43" fontId="3" fillId="4" borderId="6" xfId="1" applyFont="1" applyFill="1" applyBorder="1" applyAlignment="1" applyProtection="1">
      <alignment vertical="center"/>
      <protection locked="0"/>
    </xf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center"/>
      <protection locked="0"/>
    </xf>
    <xf numFmtId="0" fontId="5" fillId="9" borderId="9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3" fillId="0" borderId="2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/>
    <xf numFmtId="0" fontId="3" fillId="0" borderId="0" xfId="0" applyFont="1" applyAlignment="1">
      <alignment vertical="top"/>
    </xf>
    <xf numFmtId="0" fontId="5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43" fontId="3" fillId="0" borderId="3" xfId="1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8" fillId="0" borderId="3" xfId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43" fontId="8" fillId="0" borderId="1" xfId="1" applyFont="1" applyFill="1" applyBorder="1" applyAlignment="1" applyProtection="1">
      <alignment vertical="center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" xfId="1" applyFont="1" applyFill="1" applyBorder="1" applyAlignment="1">
      <alignment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3" fontId="3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Fill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3" fontId="3" fillId="4" borderId="6" xfId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9" fontId="3" fillId="0" borderId="3" xfId="1" applyNumberFormat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8" fillId="0" borderId="3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8" fillId="0" borderId="3" xfId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43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3" fontId="8" fillId="0" borderId="32" xfId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17" fontId="3" fillId="0" borderId="1" xfId="0" applyNumberFormat="1" applyFont="1" applyBorder="1" applyAlignment="1">
      <alignment horizontal="center" vertical="center"/>
    </xf>
    <xf numFmtId="0" fontId="14" fillId="0" borderId="0" xfId="0" applyFont="1"/>
    <xf numFmtId="14" fontId="3" fillId="0" borderId="0" xfId="0" applyNumberFormat="1" applyFont="1" applyAlignment="1">
      <alignment horizontal="left"/>
    </xf>
    <xf numFmtId="0" fontId="15" fillId="0" borderId="0" xfId="2" applyFont="1"/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0" fontId="7" fillId="8" borderId="14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7" fillId="8" borderId="1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wrapText="1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43" fontId="8" fillId="0" borderId="1" xfId="1" applyFont="1" applyFill="1" applyBorder="1" applyAlignment="1" applyProtection="1">
      <alignment horizontal="right" wrapText="1"/>
      <protection locked="0"/>
    </xf>
    <xf numFmtId="0" fontId="7" fillId="8" borderId="1" xfId="0" applyFont="1" applyFill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43" fontId="3" fillId="4" borderId="1" xfId="0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64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43" fontId="3" fillId="4" borderId="1" xfId="1" applyFont="1" applyFill="1" applyBorder="1" applyAlignment="1">
      <alignment horizontal="right" vertical="center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43" fontId="3" fillId="4" borderId="6" xfId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/>
    </xf>
    <xf numFmtId="0" fontId="8" fillId="0" borderId="3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3" fontId="3" fillId="0" borderId="34" xfId="1" applyFont="1" applyBorder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43" fontId="8" fillId="0" borderId="1" xfId="1" applyFont="1" applyFill="1" applyBorder="1" applyAlignment="1" applyProtection="1">
      <alignment horizontal="right" vertical="center"/>
      <protection locked="0"/>
    </xf>
    <xf numFmtId="43" fontId="7" fillId="0" borderId="1" xfId="1" applyFont="1" applyFill="1" applyBorder="1" applyAlignment="1" applyProtection="1">
      <alignment horizontal="right" vertical="center"/>
      <protection locked="0"/>
    </xf>
    <xf numFmtId="0" fontId="11" fillId="0" borderId="0" xfId="2" quotePrefix="1"/>
    <xf numFmtId="0" fontId="5" fillId="2" borderId="26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6" fillId="9" borderId="7" xfId="0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8" borderId="15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7" fillId="8" borderId="1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7" fontId="8" fillId="0" borderId="1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4"/>
  <sheetViews>
    <sheetView showGridLines="0" zoomScale="190" zoomScaleNormal="190" workbookViewId="0">
      <selection activeCell="C14" sqref="C14"/>
    </sheetView>
  </sheetViews>
  <sheetFormatPr defaultColWidth="8.86328125" defaultRowHeight="15" x14ac:dyDescent="0.4"/>
  <cols>
    <col min="1" max="1" width="8.86328125" style="25"/>
    <col min="2" max="2" width="26.59765625" style="25" customWidth="1"/>
    <col min="3" max="16384" width="8.86328125" style="25"/>
  </cols>
  <sheetData>
    <row r="1" spans="1:7" x14ac:dyDescent="0.4">
      <c r="A1" s="33" t="s">
        <v>193</v>
      </c>
    </row>
    <row r="2" spans="1:7" x14ac:dyDescent="0.4">
      <c r="A2" s="33"/>
    </row>
    <row r="3" spans="1:7" x14ac:dyDescent="0.4">
      <c r="A3" s="33" t="s">
        <v>119</v>
      </c>
    </row>
    <row r="5" spans="1:7" x14ac:dyDescent="0.4">
      <c r="A5" s="25" t="s">
        <v>99</v>
      </c>
      <c r="B5" s="152">
        <v>45505</v>
      </c>
    </row>
    <row r="6" spans="1:7" x14ac:dyDescent="0.4">
      <c r="B6" s="152"/>
    </row>
    <row r="7" spans="1:7" x14ac:dyDescent="0.4">
      <c r="A7" s="151" t="s">
        <v>95</v>
      </c>
      <c r="B7" s="151" t="s">
        <v>257</v>
      </c>
      <c r="C7" s="151"/>
      <c r="D7" s="151"/>
      <c r="E7" s="151"/>
      <c r="F7" s="151"/>
      <c r="G7" s="151"/>
    </row>
    <row r="8" spans="1:7" x14ac:dyDescent="0.4">
      <c r="A8" s="151"/>
      <c r="B8" s="151" t="s">
        <v>258</v>
      </c>
      <c r="C8" s="151"/>
      <c r="D8" s="151"/>
      <c r="E8" s="151"/>
      <c r="F8" s="151"/>
      <c r="G8" s="151"/>
    </row>
    <row r="10" spans="1:7" ht="15.4" x14ac:dyDescent="0.45">
      <c r="A10" s="25" t="s">
        <v>100</v>
      </c>
      <c r="B10" s="207" t="s">
        <v>299</v>
      </c>
    </row>
    <row r="11" spans="1:7" ht="15.4" x14ac:dyDescent="0.45">
      <c r="B11" s="207" t="s">
        <v>300</v>
      </c>
    </row>
    <row r="12" spans="1:7" ht="15.4" x14ac:dyDescent="0.45">
      <c r="B12" s="207" t="s">
        <v>301</v>
      </c>
    </row>
    <row r="13" spans="1:7" ht="15.4" x14ac:dyDescent="0.45">
      <c r="B13" s="207" t="s">
        <v>302</v>
      </c>
    </row>
    <row r="14" spans="1:7" x14ac:dyDescent="0.4">
      <c r="B14" s="153"/>
    </row>
  </sheetData>
  <hyperlinks>
    <hyperlink ref="B10" location="'10.1 - 10.4'!A1" display="Uitwerking 10.1 - 10.4" xr:uid="{C99A1AED-4BEC-4099-8448-1218F78DB699}"/>
    <hyperlink ref="B11" location="'10.5 - 10.8'!A1" display="Uitwerking 10.5 - 10.8" xr:uid="{A8D58204-D321-4136-B7DC-A6ECBC3908DD}"/>
    <hyperlink ref="B12" location="'10.9 - 10.17'!A1" display="Uitwerking 10.9 - 10.17" xr:uid="{B771745B-CA2E-44C2-8312-A054D14B6D8C}"/>
    <hyperlink ref="B13" location="'10.18 - 10.22'!A1" display="Uitwerking 10.18 - 10.22" xr:uid="{5901E201-5FCB-49CF-A3A1-8102C3365239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0"/>
  <sheetViews>
    <sheetView zoomScale="175" zoomScaleNormal="175" workbookViewId="0">
      <selection activeCell="D5" sqref="D5"/>
    </sheetView>
  </sheetViews>
  <sheetFormatPr defaultColWidth="8.86328125" defaultRowHeight="13.5" x14ac:dyDescent="0.35"/>
  <cols>
    <col min="1" max="1" width="8.86328125" style="54"/>
    <col min="2" max="2" width="34.265625" style="54" customWidth="1"/>
    <col min="3" max="16384" width="8.86328125" style="54"/>
  </cols>
  <sheetData>
    <row r="1" spans="1:2" ht="13.9" x14ac:dyDescent="0.4">
      <c r="A1" s="53" t="s">
        <v>101</v>
      </c>
    </row>
    <row r="3" spans="1:2" s="53" customFormat="1" ht="13.9" x14ac:dyDescent="0.4">
      <c r="A3" s="53" t="s">
        <v>119</v>
      </c>
    </row>
    <row r="5" spans="1:2" ht="13.9" x14ac:dyDescent="0.4">
      <c r="A5" s="53" t="s">
        <v>92</v>
      </c>
    </row>
    <row r="6" spans="1:2" x14ac:dyDescent="0.35">
      <c r="A6" s="54" t="s">
        <v>253</v>
      </c>
    </row>
    <row r="7" spans="1:2" x14ac:dyDescent="0.35">
      <c r="A7" s="54" t="s">
        <v>89</v>
      </c>
    </row>
    <row r="8" spans="1:2" x14ac:dyDescent="0.35">
      <c r="A8" s="54" t="s">
        <v>90</v>
      </c>
    </row>
    <row r="10" spans="1:2" s="55" customFormat="1" ht="13.9" x14ac:dyDescent="0.4">
      <c r="A10" s="55" t="s">
        <v>95</v>
      </c>
      <c r="B10" s="55" t="s">
        <v>97</v>
      </c>
    </row>
    <row r="11" spans="1:2" x14ac:dyDescent="0.35">
      <c r="B11" s="54" t="s">
        <v>96</v>
      </c>
    </row>
    <row r="12" spans="1:2" x14ac:dyDescent="0.35">
      <c r="B12" s="54" t="s">
        <v>98</v>
      </c>
    </row>
    <row r="13" spans="1:2" x14ac:dyDescent="0.35">
      <c r="B13" s="54" t="s">
        <v>115</v>
      </c>
    </row>
    <row r="14" spans="1:2" x14ac:dyDescent="0.35">
      <c r="B14" s="54" t="s">
        <v>116</v>
      </c>
    </row>
    <row r="16" spans="1:2" s="55" customFormat="1" ht="13.9" x14ac:dyDescent="0.4">
      <c r="A16" s="55" t="s">
        <v>95</v>
      </c>
      <c r="B16" s="55" t="s">
        <v>91</v>
      </c>
    </row>
    <row r="18" spans="1:3" ht="13.9" x14ac:dyDescent="0.4">
      <c r="A18" s="53" t="s">
        <v>37</v>
      </c>
      <c r="C18" s="54" t="s">
        <v>121</v>
      </c>
    </row>
    <row r="19" spans="1:3" x14ac:dyDescent="0.35">
      <c r="A19" s="56">
        <v>200</v>
      </c>
      <c r="B19" s="54" t="s">
        <v>38</v>
      </c>
    </row>
    <row r="20" spans="1:3" x14ac:dyDescent="0.35">
      <c r="A20" s="56">
        <v>210</v>
      </c>
      <c r="B20" s="54" t="s">
        <v>39</v>
      </c>
    </row>
    <row r="21" spans="1:3" x14ac:dyDescent="0.35">
      <c r="A21" s="56">
        <v>300</v>
      </c>
      <c r="B21" s="54" t="s">
        <v>40</v>
      </c>
    </row>
    <row r="22" spans="1:3" x14ac:dyDescent="0.35">
      <c r="A22" s="56">
        <v>310</v>
      </c>
      <c r="B22" s="54" t="s">
        <v>41</v>
      </c>
    </row>
    <row r="23" spans="1:3" x14ac:dyDescent="0.35">
      <c r="A23" s="56">
        <v>500</v>
      </c>
      <c r="B23" s="54" t="s">
        <v>42</v>
      </c>
    </row>
    <row r="24" spans="1:3" x14ac:dyDescent="0.35">
      <c r="A24" s="56">
        <v>510</v>
      </c>
      <c r="B24" s="54" t="s">
        <v>43</v>
      </c>
    </row>
    <row r="25" spans="1:3" x14ac:dyDescent="0.35">
      <c r="A25" s="56">
        <v>600</v>
      </c>
      <c r="B25" s="54" t="s">
        <v>44</v>
      </c>
    </row>
    <row r="26" spans="1:3" x14ac:dyDescent="0.35">
      <c r="A26" s="56">
        <v>680</v>
      </c>
      <c r="B26" s="54" t="s">
        <v>45</v>
      </c>
    </row>
    <row r="27" spans="1:3" x14ac:dyDescent="0.35">
      <c r="A27" s="56">
        <v>700</v>
      </c>
      <c r="B27" s="54" t="s">
        <v>46</v>
      </c>
    </row>
    <row r="28" spans="1:3" x14ac:dyDescent="0.35">
      <c r="A28" s="57">
        <v>1000</v>
      </c>
      <c r="B28" s="54" t="s">
        <v>47</v>
      </c>
    </row>
    <row r="29" spans="1:3" x14ac:dyDescent="0.35">
      <c r="A29" s="57">
        <v>1050</v>
      </c>
      <c r="B29" s="54" t="s">
        <v>48</v>
      </c>
    </row>
    <row r="30" spans="1:3" s="75" customFormat="1" x14ac:dyDescent="0.35">
      <c r="A30" s="74">
        <v>1056</v>
      </c>
      <c r="B30" s="75" t="s">
        <v>120</v>
      </c>
    </row>
    <row r="31" spans="1:3" x14ac:dyDescent="0.35">
      <c r="A31" s="57">
        <v>1060</v>
      </c>
      <c r="B31" s="54" t="s">
        <v>49</v>
      </c>
    </row>
    <row r="32" spans="1:3" x14ac:dyDescent="0.35">
      <c r="A32" s="57">
        <v>1070</v>
      </c>
      <c r="B32" s="54" t="s">
        <v>50</v>
      </c>
    </row>
    <row r="33" spans="1:2" x14ac:dyDescent="0.35">
      <c r="A33" s="57">
        <v>1080</v>
      </c>
      <c r="B33" s="54" t="s">
        <v>51</v>
      </c>
    </row>
    <row r="34" spans="1:2" x14ac:dyDescent="0.35">
      <c r="A34" s="57">
        <v>1100</v>
      </c>
      <c r="B34" s="54" t="s">
        <v>52</v>
      </c>
    </row>
    <row r="35" spans="1:2" x14ac:dyDescent="0.35">
      <c r="A35" s="57">
        <v>1200</v>
      </c>
      <c r="B35" s="54" t="s">
        <v>53</v>
      </c>
    </row>
    <row r="36" spans="1:2" x14ac:dyDescent="0.35">
      <c r="A36" s="57">
        <v>1240</v>
      </c>
      <c r="B36" s="54" t="s">
        <v>54</v>
      </c>
    </row>
    <row r="37" spans="1:2" x14ac:dyDescent="0.35">
      <c r="A37" s="57">
        <v>1260</v>
      </c>
      <c r="B37" s="54" t="s">
        <v>55</v>
      </c>
    </row>
    <row r="38" spans="1:2" x14ac:dyDescent="0.35">
      <c r="A38" s="57">
        <v>1270</v>
      </c>
      <c r="B38" s="54" t="s">
        <v>56</v>
      </c>
    </row>
    <row r="39" spans="1:2" x14ac:dyDescent="0.35">
      <c r="A39" s="57">
        <v>1280</v>
      </c>
      <c r="B39" s="54" t="s">
        <v>57</v>
      </c>
    </row>
    <row r="40" spans="1:2" x14ac:dyDescent="0.35">
      <c r="A40" s="57">
        <v>1400</v>
      </c>
      <c r="B40" s="54" t="s">
        <v>58</v>
      </c>
    </row>
    <row r="41" spans="1:2" x14ac:dyDescent="0.35">
      <c r="A41" s="57">
        <v>1500</v>
      </c>
      <c r="B41" s="54" t="s">
        <v>59</v>
      </c>
    </row>
    <row r="42" spans="1:2" x14ac:dyDescent="0.35">
      <c r="A42" s="57">
        <v>1520</v>
      </c>
      <c r="B42" s="54" t="s">
        <v>60</v>
      </c>
    </row>
    <row r="43" spans="1:2" x14ac:dyDescent="0.35">
      <c r="A43" s="57">
        <v>1600</v>
      </c>
      <c r="B43" s="54" t="s">
        <v>61</v>
      </c>
    </row>
    <row r="44" spans="1:2" x14ac:dyDescent="0.35">
      <c r="A44" s="57">
        <v>1650</v>
      </c>
      <c r="B44" s="54" t="s">
        <v>62</v>
      </c>
    </row>
    <row r="45" spans="1:2" x14ac:dyDescent="0.35">
      <c r="A45" s="57">
        <v>1660</v>
      </c>
      <c r="B45" s="54" t="s">
        <v>63</v>
      </c>
    </row>
    <row r="46" spans="1:2" x14ac:dyDescent="0.35">
      <c r="A46" s="57">
        <v>1665</v>
      </c>
      <c r="B46" s="54" t="s">
        <v>64</v>
      </c>
    </row>
    <row r="47" spans="1:2" x14ac:dyDescent="0.35">
      <c r="A47" s="57">
        <v>1680</v>
      </c>
      <c r="B47" s="54" t="s">
        <v>65</v>
      </c>
    </row>
    <row r="48" spans="1:2" x14ac:dyDescent="0.35">
      <c r="A48" s="57">
        <v>3000</v>
      </c>
      <c r="B48" s="54" t="s">
        <v>66</v>
      </c>
    </row>
    <row r="49" spans="1:2" x14ac:dyDescent="0.35">
      <c r="A49" s="57">
        <v>4000</v>
      </c>
      <c r="B49" s="54" t="s">
        <v>67</v>
      </c>
    </row>
    <row r="50" spans="1:2" x14ac:dyDescent="0.35">
      <c r="A50" s="57">
        <v>4050</v>
      </c>
      <c r="B50" s="54" t="s">
        <v>68</v>
      </c>
    </row>
    <row r="51" spans="1:2" x14ac:dyDescent="0.35">
      <c r="A51" s="57">
        <v>4060</v>
      </c>
      <c r="B51" s="54" t="s">
        <v>69</v>
      </c>
    </row>
    <row r="52" spans="1:2" x14ac:dyDescent="0.35">
      <c r="A52" s="57">
        <v>4100</v>
      </c>
      <c r="B52" s="54" t="s">
        <v>70</v>
      </c>
    </row>
    <row r="53" spans="1:2" x14ac:dyDescent="0.35">
      <c r="A53" s="57">
        <v>4120</v>
      </c>
      <c r="B53" s="54" t="s">
        <v>71</v>
      </c>
    </row>
    <row r="54" spans="1:2" x14ac:dyDescent="0.35">
      <c r="A54" s="57">
        <v>4200</v>
      </c>
      <c r="B54" s="54" t="s">
        <v>72</v>
      </c>
    </row>
    <row r="55" spans="1:2" x14ac:dyDescent="0.35">
      <c r="A55" s="57">
        <v>4250</v>
      </c>
      <c r="B55" s="54" t="s">
        <v>73</v>
      </c>
    </row>
    <row r="56" spans="1:2" x14ac:dyDescent="0.35">
      <c r="A56" s="57">
        <v>4300</v>
      </c>
      <c r="B56" s="54" t="s">
        <v>74</v>
      </c>
    </row>
    <row r="57" spans="1:2" x14ac:dyDescent="0.35">
      <c r="A57" s="57">
        <v>4350</v>
      </c>
      <c r="B57" s="54" t="s">
        <v>75</v>
      </c>
    </row>
    <row r="58" spans="1:2" x14ac:dyDescent="0.35">
      <c r="A58" s="57">
        <v>4400</v>
      </c>
      <c r="B58" s="54" t="s">
        <v>76</v>
      </c>
    </row>
    <row r="59" spans="1:2" x14ac:dyDescent="0.35">
      <c r="A59" s="57">
        <v>4600</v>
      </c>
      <c r="B59" s="54" t="s">
        <v>77</v>
      </c>
    </row>
    <row r="60" spans="1:2" x14ac:dyDescent="0.35">
      <c r="A60" s="57">
        <v>4650</v>
      </c>
      <c r="B60" s="54" t="s">
        <v>78</v>
      </c>
    </row>
    <row r="61" spans="1:2" x14ac:dyDescent="0.35">
      <c r="A61" s="57">
        <v>4700</v>
      </c>
      <c r="B61" s="54" t="s">
        <v>88</v>
      </c>
    </row>
    <row r="62" spans="1:2" x14ac:dyDescent="0.35">
      <c r="A62" s="57">
        <v>4960</v>
      </c>
      <c r="B62" s="54" t="s">
        <v>79</v>
      </c>
    </row>
    <row r="63" spans="1:2" x14ac:dyDescent="0.35">
      <c r="A63" s="57">
        <v>4970</v>
      </c>
      <c r="B63" s="54" t="s">
        <v>80</v>
      </c>
    </row>
    <row r="64" spans="1:2" x14ac:dyDescent="0.35">
      <c r="A64" s="57">
        <v>4990</v>
      </c>
      <c r="B64" s="54" t="s">
        <v>81</v>
      </c>
    </row>
    <row r="65" spans="1:2" x14ac:dyDescent="0.35">
      <c r="A65" s="57">
        <v>7000</v>
      </c>
      <c r="B65" s="54" t="s">
        <v>82</v>
      </c>
    </row>
    <row r="66" spans="1:2" x14ac:dyDescent="0.35">
      <c r="A66" s="57">
        <v>8200</v>
      </c>
      <c r="B66" s="54" t="s">
        <v>83</v>
      </c>
    </row>
    <row r="67" spans="1:2" x14ac:dyDescent="0.35">
      <c r="A67" s="57">
        <v>8400</v>
      </c>
      <c r="B67" s="54" t="s">
        <v>84</v>
      </c>
    </row>
    <row r="68" spans="1:2" x14ac:dyDescent="0.35">
      <c r="A68" s="57">
        <v>8500</v>
      </c>
      <c r="B68" s="54" t="s">
        <v>85</v>
      </c>
    </row>
    <row r="69" spans="1:2" x14ac:dyDescent="0.35">
      <c r="A69" s="57">
        <v>8550</v>
      </c>
      <c r="B69" s="54" t="s">
        <v>86</v>
      </c>
    </row>
    <row r="70" spans="1:2" x14ac:dyDescent="0.35">
      <c r="A70" s="57">
        <v>9100</v>
      </c>
      <c r="B70" s="54" t="s">
        <v>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426A-EFA4-4D48-A443-65BD1EFF1B3C}">
  <dimension ref="A1:M120"/>
  <sheetViews>
    <sheetView showGridLines="0" topLeftCell="B89" zoomScale="85" zoomScaleNormal="85" workbookViewId="0">
      <selection activeCell="B107" sqref="B107"/>
    </sheetView>
  </sheetViews>
  <sheetFormatPr defaultColWidth="8.86328125" defaultRowHeight="15" x14ac:dyDescent="0.4"/>
  <cols>
    <col min="1" max="1" width="2.86328125" style="25" customWidth="1"/>
    <col min="2" max="2" width="14.73046875" style="25" customWidth="1"/>
    <col min="3" max="4" width="12.73046875" style="25" customWidth="1"/>
    <col min="5" max="5" width="18.3984375" style="25" customWidth="1"/>
    <col min="6" max="6" width="13" style="25" customWidth="1"/>
    <col min="7" max="7" width="9.1328125" style="25" customWidth="1"/>
    <col min="8" max="8" width="11" style="25" customWidth="1"/>
    <col min="9" max="9" width="16.73046875" style="25" customWidth="1"/>
    <col min="10" max="10" width="12.59765625" style="25" customWidth="1"/>
    <col min="11" max="11" width="11.1328125" style="25" customWidth="1"/>
    <col min="12" max="12" width="10.73046875" style="25" customWidth="1"/>
    <col min="13" max="13" width="2.3984375" style="25" customWidth="1"/>
    <col min="14" max="16384" width="8.86328125" style="25"/>
  </cols>
  <sheetData>
    <row r="1" spans="1:11" x14ac:dyDescent="0.4">
      <c r="B1" s="1" t="s">
        <v>194</v>
      </c>
      <c r="D1" s="1" t="s">
        <v>122</v>
      </c>
    </row>
    <row r="2" spans="1:11" x14ac:dyDescent="0.4">
      <c r="B2" s="33"/>
    </row>
    <row r="3" spans="1:11" x14ac:dyDescent="0.4">
      <c r="B3" s="1" t="s">
        <v>123</v>
      </c>
    </row>
    <row r="4" spans="1:11" x14ac:dyDescent="0.4">
      <c r="A4" s="25" t="s">
        <v>21</v>
      </c>
      <c r="B4" s="2" t="s">
        <v>136</v>
      </c>
    </row>
    <row r="5" spans="1:11" ht="10.9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4">
      <c r="A6" s="3"/>
      <c r="B6" s="5" t="s">
        <v>102</v>
      </c>
      <c r="C6" s="3"/>
      <c r="D6" s="3"/>
      <c r="E6" s="3"/>
      <c r="F6" s="3"/>
      <c r="G6" s="3"/>
      <c r="H6" s="3"/>
      <c r="I6" s="3"/>
      <c r="J6" s="3"/>
      <c r="K6" s="3"/>
    </row>
    <row r="7" spans="1:11" ht="10.9" customHeight="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8" customHeight="1" x14ac:dyDescent="0.4">
      <c r="A8" s="3"/>
      <c r="B8" s="38" t="s">
        <v>6</v>
      </c>
      <c r="C8" s="109">
        <v>14030</v>
      </c>
      <c r="D8" s="262" t="s">
        <v>195</v>
      </c>
      <c r="E8" s="262"/>
      <c r="F8" s="3"/>
      <c r="G8" s="3"/>
      <c r="H8" s="3"/>
      <c r="I8" s="3"/>
      <c r="J8" s="3"/>
      <c r="K8" s="3"/>
    </row>
    <row r="9" spans="1:11" ht="10.9" customHeight="1" x14ac:dyDescent="0.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8" customHeight="1" x14ac:dyDescent="0.4">
      <c r="A10" s="3"/>
      <c r="B10" s="38" t="s">
        <v>0</v>
      </c>
      <c r="C10" s="39">
        <v>50</v>
      </c>
      <c r="D10" s="4"/>
      <c r="E10" s="38" t="s">
        <v>9</v>
      </c>
      <c r="F10" s="39" t="s">
        <v>259</v>
      </c>
      <c r="G10" s="40"/>
      <c r="H10" s="259" t="s">
        <v>10</v>
      </c>
      <c r="I10" s="260"/>
      <c r="J10" s="39" t="s">
        <v>260</v>
      </c>
      <c r="K10" s="3"/>
    </row>
    <row r="11" spans="1:11" ht="18" customHeight="1" x14ac:dyDescent="0.4">
      <c r="A11" s="3"/>
      <c r="B11" s="38" t="s">
        <v>7</v>
      </c>
      <c r="C11" s="110" t="s">
        <v>196</v>
      </c>
      <c r="D11" s="4"/>
      <c r="E11" s="38" t="s">
        <v>32</v>
      </c>
      <c r="F11" s="112" t="s">
        <v>197</v>
      </c>
      <c r="G11" s="4"/>
      <c r="H11" s="259" t="s">
        <v>1</v>
      </c>
      <c r="I11" s="260"/>
      <c r="J11" s="111">
        <v>45420</v>
      </c>
      <c r="K11" s="3"/>
    </row>
    <row r="12" spans="1:11" ht="18" customHeight="1" x14ac:dyDescent="0.4">
      <c r="A12" s="3"/>
      <c r="B12" s="38" t="s">
        <v>8</v>
      </c>
      <c r="C12" s="111">
        <v>45451</v>
      </c>
      <c r="D12" s="41"/>
      <c r="E12" s="38" t="s">
        <v>5</v>
      </c>
      <c r="F12" s="113">
        <v>58965</v>
      </c>
      <c r="G12" s="43"/>
      <c r="H12" s="259" t="s">
        <v>11</v>
      </c>
      <c r="I12" s="260"/>
      <c r="J12" s="114">
        <f>I17+J17+I18+J18</f>
        <v>4961</v>
      </c>
      <c r="K12" s="3" t="s">
        <v>12</v>
      </c>
    </row>
    <row r="13" spans="1:11" ht="10.9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4">
      <c r="A14" s="3"/>
      <c r="B14" s="34" t="s">
        <v>13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ht="10.9" customHeight="1" x14ac:dyDescent="0.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30" x14ac:dyDescent="0.4">
      <c r="A16" s="4"/>
      <c r="B16" s="10" t="s">
        <v>103</v>
      </c>
      <c r="C16" s="10" t="s">
        <v>2</v>
      </c>
      <c r="D16" s="11" t="s">
        <v>104</v>
      </c>
      <c r="E16" s="10" t="s">
        <v>105</v>
      </c>
      <c r="F16" s="10" t="s">
        <v>3</v>
      </c>
      <c r="G16" s="10" t="s">
        <v>26</v>
      </c>
      <c r="H16" s="11" t="s">
        <v>256</v>
      </c>
      <c r="I16" s="10" t="s">
        <v>11</v>
      </c>
      <c r="J16" s="10" t="s">
        <v>4</v>
      </c>
      <c r="K16" s="4"/>
    </row>
    <row r="17" spans="1:11" ht="18" customHeight="1" x14ac:dyDescent="0.4">
      <c r="A17" s="3"/>
      <c r="B17" s="115">
        <v>30020</v>
      </c>
      <c r="C17" s="115">
        <v>3000</v>
      </c>
      <c r="D17" s="116">
        <v>9</v>
      </c>
      <c r="E17" s="117">
        <v>300</v>
      </c>
      <c r="F17" s="115">
        <v>1</v>
      </c>
      <c r="G17" s="118">
        <v>0.21</v>
      </c>
      <c r="H17" s="119" t="s">
        <v>198</v>
      </c>
      <c r="I17" s="117">
        <f>E17*D17</f>
        <v>2700</v>
      </c>
      <c r="J17" s="117">
        <f>G17*I17</f>
        <v>567</v>
      </c>
      <c r="K17" s="3"/>
    </row>
    <row r="18" spans="1:11" ht="18" customHeight="1" x14ac:dyDescent="0.4">
      <c r="A18" s="3"/>
      <c r="B18" s="115">
        <v>30021</v>
      </c>
      <c r="C18" s="115">
        <v>3000</v>
      </c>
      <c r="D18" s="116">
        <v>7</v>
      </c>
      <c r="E18" s="117">
        <v>200</v>
      </c>
      <c r="F18" s="115">
        <v>1</v>
      </c>
      <c r="G18" s="118">
        <v>0.21</v>
      </c>
      <c r="H18" s="119" t="s">
        <v>198</v>
      </c>
      <c r="I18" s="117">
        <f>E18*D18</f>
        <v>1400</v>
      </c>
      <c r="J18" s="117">
        <f>G18*I18</f>
        <v>294</v>
      </c>
      <c r="K18" s="3"/>
    </row>
    <row r="19" spans="1:11" ht="18" customHeight="1" x14ac:dyDescent="0.4">
      <c r="A19" s="3"/>
      <c r="B19" s="44"/>
      <c r="C19" s="44"/>
      <c r="D19" s="23"/>
      <c r="E19" s="17"/>
      <c r="F19" s="44"/>
      <c r="G19" s="21"/>
      <c r="H19" s="22"/>
      <c r="I19" s="17"/>
      <c r="J19" s="17"/>
      <c r="K19" s="3"/>
    </row>
    <row r="20" spans="1:11" ht="10.9" customHeight="1" x14ac:dyDescent="0.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2" spans="1:11" x14ac:dyDescent="0.4">
      <c r="A22" s="76" t="s">
        <v>27</v>
      </c>
      <c r="B22" s="2" t="s">
        <v>137</v>
      </c>
    </row>
    <row r="23" spans="1:11" x14ac:dyDescent="0.4">
      <c r="A23" s="2"/>
      <c r="B23" s="257" t="s">
        <v>34</v>
      </c>
      <c r="C23" s="258"/>
      <c r="D23" s="258"/>
      <c r="E23" s="258"/>
      <c r="F23" s="258"/>
      <c r="G23" s="258"/>
      <c r="H23" s="258"/>
      <c r="I23" s="258"/>
      <c r="J23" s="258"/>
      <c r="K23" s="14" t="s">
        <v>35</v>
      </c>
    </row>
    <row r="24" spans="1:11" x14ac:dyDescent="0.4">
      <c r="A24" s="2"/>
      <c r="B24" s="224" t="s">
        <v>36</v>
      </c>
      <c r="C24" s="225"/>
      <c r="D24" s="225"/>
      <c r="E24" s="226"/>
      <c r="F24" s="227" t="s">
        <v>30</v>
      </c>
      <c r="G24" s="213" t="s">
        <v>7</v>
      </c>
      <c r="H24" s="214"/>
      <c r="I24" s="215"/>
      <c r="J24" s="219" t="s">
        <v>18</v>
      </c>
      <c r="K24" s="208" t="s">
        <v>19</v>
      </c>
    </row>
    <row r="25" spans="1:11" ht="18" customHeight="1" x14ac:dyDescent="0.4">
      <c r="A25" s="2"/>
      <c r="B25" s="163" t="s">
        <v>254</v>
      </c>
      <c r="C25" s="164" t="s">
        <v>255</v>
      </c>
      <c r="D25" s="164"/>
      <c r="E25" s="165"/>
      <c r="F25" s="228"/>
      <c r="G25" s="216"/>
      <c r="H25" s="217"/>
      <c r="I25" s="218"/>
      <c r="J25" s="220"/>
      <c r="K25" s="209"/>
    </row>
    <row r="26" spans="1:11" ht="18" customHeight="1" x14ac:dyDescent="0.4">
      <c r="A26" s="2"/>
      <c r="B26" s="166">
        <v>3000</v>
      </c>
      <c r="C26" s="210" t="str">
        <f>VLOOKUP(B26,'H 10 aanwijzingen'!$A$19:$B$70,2)</f>
        <v>Voorraad goederen</v>
      </c>
      <c r="D26" s="211"/>
      <c r="E26" s="212"/>
      <c r="F26" s="167">
        <v>30020</v>
      </c>
      <c r="G26" s="229" t="s">
        <v>199</v>
      </c>
      <c r="H26" s="229"/>
      <c r="I26" s="229"/>
      <c r="J26" s="125">
        <v>2700</v>
      </c>
      <c r="K26" s="126"/>
    </row>
    <row r="27" spans="1:11" ht="18" customHeight="1" x14ac:dyDescent="0.4">
      <c r="A27" s="2"/>
      <c r="B27" s="166">
        <v>3000</v>
      </c>
      <c r="C27" s="210" t="str">
        <f>VLOOKUP(B27,'H 10 aanwijzingen'!$A$19:$B$70,2)</f>
        <v>Voorraad goederen</v>
      </c>
      <c r="D27" s="211"/>
      <c r="E27" s="212"/>
      <c r="F27" s="167">
        <v>30021</v>
      </c>
      <c r="G27" s="221" t="s">
        <v>200</v>
      </c>
      <c r="H27" s="222"/>
      <c r="I27" s="223"/>
      <c r="J27" s="125">
        <v>1400</v>
      </c>
      <c r="K27" s="126"/>
    </row>
    <row r="28" spans="1:11" ht="18" customHeight="1" x14ac:dyDescent="0.4">
      <c r="A28" s="2"/>
      <c r="B28" s="166">
        <v>1600</v>
      </c>
      <c r="C28" s="210" t="str">
        <f>VLOOKUP(B28,'H 10 aanwijzingen'!$A$19:$B$70,2)</f>
        <v>Te verrekenen omzetbelasting</v>
      </c>
      <c r="D28" s="211"/>
      <c r="E28" s="212"/>
      <c r="F28" s="167"/>
      <c r="G28" s="221" t="s">
        <v>201</v>
      </c>
      <c r="H28" s="222"/>
      <c r="I28" s="223"/>
      <c r="J28" s="125">
        <v>861</v>
      </c>
      <c r="K28" s="126"/>
    </row>
    <row r="29" spans="1:11" ht="18" customHeight="1" x14ac:dyDescent="0.4">
      <c r="A29" s="2"/>
      <c r="B29" s="166">
        <v>1400</v>
      </c>
      <c r="C29" s="210" t="str">
        <f>VLOOKUP(B29,'H 10 aanwijzingen'!$A$19:$B$70,2)</f>
        <v>Crediteuren</v>
      </c>
      <c r="D29" s="211"/>
      <c r="E29" s="212"/>
      <c r="F29" s="167">
        <v>14030</v>
      </c>
      <c r="G29" s="221" t="s">
        <v>202</v>
      </c>
      <c r="H29" s="222"/>
      <c r="I29" s="223"/>
      <c r="J29" s="125"/>
      <c r="K29" s="126">
        <f>SUM(J26:J28)</f>
        <v>4961</v>
      </c>
    </row>
    <row r="30" spans="1:11" ht="18" customHeight="1" x14ac:dyDescent="0.4">
      <c r="A30" s="2"/>
      <c r="B30" s="166"/>
      <c r="C30" s="210"/>
      <c r="D30" s="211"/>
      <c r="E30" s="212"/>
      <c r="F30" s="168"/>
      <c r="G30" s="246"/>
      <c r="H30" s="247"/>
      <c r="I30" s="248"/>
      <c r="J30" s="169"/>
      <c r="K30" s="170"/>
    </row>
    <row r="32" spans="1:11" x14ac:dyDescent="0.4">
      <c r="B32" s="2"/>
    </row>
    <row r="33" spans="1:11" x14ac:dyDescent="0.4">
      <c r="B33" s="1" t="s">
        <v>124</v>
      </c>
    </row>
    <row r="34" spans="1:11" x14ac:dyDescent="0.4">
      <c r="A34" s="25" t="s">
        <v>21</v>
      </c>
      <c r="B34" s="2" t="s">
        <v>138</v>
      </c>
    </row>
    <row r="35" spans="1:11" ht="10.9" customHeight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4">
      <c r="A36" s="3"/>
      <c r="B36" s="5" t="s">
        <v>102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10.9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8" customHeight="1" x14ac:dyDescent="0.4">
      <c r="A38" s="3"/>
      <c r="B38" s="38" t="s">
        <v>6</v>
      </c>
      <c r="C38" s="109">
        <v>14030</v>
      </c>
      <c r="D38" s="262" t="s">
        <v>195</v>
      </c>
      <c r="E38" s="262"/>
      <c r="F38" s="3"/>
      <c r="G38" s="3"/>
      <c r="H38" s="3"/>
      <c r="I38" s="3"/>
      <c r="J38" s="3"/>
      <c r="K38" s="3"/>
    </row>
    <row r="39" spans="1:11" ht="10.9" customHeight="1" x14ac:dyDescent="0.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8" customHeight="1" x14ac:dyDescent="0.4">
      <c r="A40" s="3"/>
      <c r="B40" s="38" t="s">
        <v>0</v>
      </c>
      <c r="C40" s="39">
        <v>50</v>
      </c>
      <c r="D40" s="4"/>
      <c r="E40" s="38" t="s">
        <v>9</v>
      </c>
      <c r="F40" s="39" t="s">
        <v>259</v>
      </c>
      <c r="G40" s="40"/>
      <c r="H40" s="259" t="s">
        <v>10</v>
      </c>
      <c r="I40" s="260"/>
      <c r="J40" s="39" t="s">
        <v>261</v>
      </c>
      <c r="K40" s="3"/>
    </row>
    <row r="41" spans="1:11" ht="18" customHeight="1" x14ac:dyDescent="0.4">
      <c r="A41" s="3"/>
      <c r="B41" s="38" t="s">
        <v>7</v>
      </c>
      <c r="C41" s="110" t="s">
        <v>203</v>
      </c>
      <c r="D41" s="4"/>
      <c r="E41" s="38" t="s">
        <v>32</v>
      </c>
      <c r="F41" s="112" t="s">
        <v>197</v>
      </c>
      <c r="G41" s="4"/>
      <c r="H41" s="259" t="s">
        <v>1</v>
      </c>
      <c r="I41" s="260"/>
      <c r="J41" s="111">
        <v>45422</v>
      </c>
      <c r="K41" s="3"/>
    </row>
    <row r="42" spans="1:11" ht="18" customHeight="1" x14ac:dyDescent="0.4">
      <c r="A42" s="3"/>
      <c r="B42" s="38" t="s">
        <v>8</v>
      </c>
      <c r="C42" s="111">
        <v>45453</v>
      </c>
      <c r="D42" s="41"/>
      <c r="E42" s="38" t="s">
        <v>5</v>
      </c>
      <c r="F42" s="113" t="s">
        <v>204</v>
      </c>
      <c r="G42" s="43"/>
      <c r="H42" s="259" t="s">
        <v>11</v>
      </c>
      <c r="I42" s="260"/>
      <c r="J42" s="114">
        <f>I47+J47</f>
        <v>-242</v>
      </c>
      <c r="K42" s="3" t="s">
        <v>12</v>
      </c>
    </row>
    <row r="43" spans="1:11" ht="10.9" customHeight="1" x14ac:dyDescent="0.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4">
      <c r="A44" s="3"/>
      <c r="B44" s="34" t="s">
        <v>13</v>
      </c>
      <c r="C44" s="3"/>
      <c r="D44" s="3"/>
      <c r="E44" s="3"/>
      <c r="F44" s="3"/>
      <c r="G44" s="3"/>
      <c r="H44" s="3"/>
      <c r="I44" s="3"/>
      <c r="J44" s="3"/>
      <c r="K44" s="3"/>
    </row>
    <row r="45" spans="1:11" ht="10.9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30" x14ac:dyDescent="0.4">
      <c r="A46" s="4"/>
      <c r="B46" s="10" t="s">
        <v>103</v>
      </c>
      <c r="C46" s="10" t="s">
        <v>2</v>
      </c>
      <c r="D46" s="11" t="s">
        <v>104</v>
      </c>
      <c r="E46" s="10" t="s">
        <v>105</v>
      </c>
      <c r="F46" s="10" t="s">
        <v>3</v>
      </c>
      <c r="G46" s="10" t="s">
        <v>26</v>
      </c>
      <c r="H46" s="11" t="s">
        <v>256</v>
      </c>
      <c r="I46" s="10" t="s">
        <v>11</v>
      </c>
      <c r="J46" s="10" t="s">
        <v>4</v>
      </c>
      <c r="K46" s="4"/>
    </row>
    <row r="47" spans="1:11" ht="18" customHeight="1" x14ac:dyDescent="0.4">
      <c r="A47" s="3"/>
      <c r="B47" s="115">
        <v>30021</v>
      </c>
      <c r="C47" s="115">
        <v>3000</v>
      </c>
      <c r="D47" s="116">
        <v>-1</v>
      </c>
      <c r="E47" s="117">
        <v>200</v>
      </c>
      <c r="F47" s="115">
        <v>1</v>
      </c>
      <c r="G47" s="118">
        <v>0.21</v>
      </c>
      <c r="H47" s="119" t="s">
        <v>198</v>
      </c>
      <c r="I47" s="117">
        <f>E47*D47</f>
        <v>-200</v>
      </c>
      <c r="J47" s="117">
        <f>G47*I47</f>
        <v>-42</v>
      </c>
      <c r="K47" s="3"/>
    </row>
    <row r="48" spans="1:11" ht="18" customHeight="1" x14ac:dyDescent="0.4">
      <c r="A48" s="3"/>
      <c r="B48" s="44"/>
      <c r="C48" s="44"/>
      <c r="D48" s="23"/>
      <c r="E48" s="17"/>
      <c r="F48" s="44"/>
      <c r="G48" s="21"/>
      <c r="H48" s="22"/>
      <c r="I48" s="17"/>
      <c r="J48" s="17"/>
      <c r="K48" s="3"/>
    </row>
    <row r="49" spans="1:13" ht="10.9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1" spans="1:13" x14ac:dyDescent="0.4">
      <c r="A51" s="29" t="s">
        <v>27</v>
      </c>
      <c r="B51" s="29" t="s">
        <v>139</v>
      </c>
    </row>
    <row r="52" spans="1:13" ht="18" customHeight="1" x14ac:dyDescent="0.4">
      <c r="A52" s="2"/>
      <c r="B52" s="257" t="s">
        <v>34</v>
      </c>
      <c r="C52" s="258"/>
      <c r="D52" s="258"/>
      <c r="E52" s="258"/>
      <c r="F52" s="258"/>
      <c r="G52" s="258"/>
      <c r="H52" s="258"/>
      <c r="I52" s="258"/>
      <c r="J52" s="258"/>
      <c r="K52" s="14" t="s">
        <v>35</v>
      </c>
    </row>
    <row r="53" spans="1:13" ht="18" customHeight="1" x14ac:dyDescent="0.4">
      <c r="A53" s="2"/>
      <c r="B53" s="224" t="s">
        <v>36</v>
      </c>
      <c r="C53" s="225"/>
      <c r="D53" s="225"/>
      <c r="E53" s="226"/>
      <c r="F53" s="227" t="s">
        <v>30</v>
      </c>
      <c r="G53" s="213" t="s">
        <v>7</v>
      </c>
      <c r="H53" s="214"/>
      <c r="I53" s="215"/>
      <c r="J53" s="219" t="s">
        <v>18</v>
      </c>
      <c r="K53" s="208" t="s">
        <v>19</v>
      </c>
    </row>
    <row r="54" spans="1:13" ht="18" customHeight="1" x14ac:dyDescent="0.4">
      <c r="A54" s="2"/>
      <c r="B54" s="163" t="s">
        <v>254</v>
      </c>
      <c r="C54" s="164" t="s">
        <v>255</v>
      </c>
      <c r="D54" s="164"/>
      <c r="E54" s="165"/>
      <c r="F54" s="228"/>
      <c r="G54" s="216"/>
      <c r="H54" s="217"/>
      <c r="I54" s="218"/>
      <c r="J54" s="220"/>
      <c r="K54" s="209"/>
    </row>
    <row r="55" spans="1:13" ht="18" customHeight="1" x14ac:dyDescent="0.4">
      <c r="A55" s="2"/>
      <c r="B55" s="166">
        <v>3000</v>
      </c>
      <c r="C55" s="210" t="str">
        <f>VLOOKUP(B55,'H 10 aanwijzingen'!$A$19:$B$70,2)</f>
        <v>Voorraad goederen</v>
      </c>
      <c r="D55" s="211"/>
      <c r="E55" s="212"/>
      <c r="F55" s="167">
        <v>30021</v>
      </c>
      <c r="G55" s="221" t="s">
        <v>205</v>
      </c>
      <c r="H55" s="222"/>
      <c r="I55" s="223"/>
      <c r="J55" s="125"/>
      <c r="K55" s="126">
        <v>200</v>
      </c>
    </row>
    <row r="56" spans="1:13" ht="18" customHeight="1" x14ac:dyDescent="0.4">
      <c r="A56" s="2"/>
      <c r="B56" s="166">
        <v>1600</v>
      </c>
      <c r="C56" s="210" t="str">
        <f>VLOOKUP(B56,'H 10 aanwijzingen'!$A$19:$B$70,2)</f>
        <v>Te verrekenen omzetbelasting</v>
      </c>
      <c r="D56" s="211"/>
      <c r="E56" s="212"/>
      <c r="F56" s="167"/>
      <c r="G56" s="221" t="s">
        <v>206</v>
      </c>
      <c r="H56" s="222"/>
      <c r="I56" s="223"/>
      <c r="J56" s="125"/>
      <c r="K56" s="126">
        <v>42</v>
      </c>
    </row>
    <row r="57" spans="1:13" ht="18" customHeight="1" x14ac:dyDescent="0.4">
      <c r="A57" s="2"/>
      <c r="B57" s="166">
        <v>1400</v>
      </c>
      <c r="C57" s="210" t="str">
        <f>VLOOKUP(B57,'H 10 aanwijzingen'!$A$19:$B$70,2)</f>
        <v>Crediteuren</v>
      </c>
      <c r="D57" s="211"/>
      <c r="E57" s="212"/>
      <c r="F57" s="167">
        <v>14030</v>
      </c>
      <c r="G57" s="221" t="s">
        <v>207</v>
      </c>
      <c r="H57" s="222"/>
      <c r="I57" s="223"/>
      <c r="J57" s="125">
        <v>242</v>
      </c>
      <c r="K57" s="126"/>
    </row>
    <row r="58" spans="1:13" ht="18" customHeight="1" x14ac:dyDescent="0.4">
      <c r="B58" s="166"/>
      <c r="C58" s="210"/>
      <c r="D58" s="211"/>
      <c r="E58" s="212"/>
      <c r="F58" s="168"/>
      <c r="G58" s="246"/>
      <c r="H58" s="247"/>
      <c r="I58" s="248"/>
      <c r="J58" s="169"/>
      <c r="K58" s="170"/>
    </row>
    <row r="59" spans="1:13" ht="18" customHeight="1" x14ac:dyDescent="0.4">
      <c r="B59" s="166"/>
      <c r="C59" s="210"/>
      <c r="D59" s="211"/>
      <c r="E59" s="212"/>
      <c r="F59" s="168"/>
      <c r="G59" s="246"/>
      <c r="H59" s="247"/>
      <c r="I59" s="248"/>
      <c r="J59" s="169"/>
      <c r="K59" s="170"/>
    </row>
    <row r="60" spans="1:13" x14ac:dyDescent="0.4">
      <c r="B60" s="1"/>
    </row>
    <row r="61" spans="1:13" x14ac:dyDescent="0.4">
      <c r="B61" s="1"/>
    </row>
    <row r="62" spans="1:13" x14ac:dyDescent="0.4">
      <c r="B62" s="1" t="s">
        <v>125</v>
      </c>
    </row>
    <row r="63" spans="1:13" x14ac:dyDescent="0.4">
      <c r="A63" s="2" t="s">
        <v>21</v>
      </c>
      <c r="B63" s="2" t="s">
        <v>94</v>
      </c>
      <c r="D63" s="31"/>
      <c r="G63" s="35"/>
      <c r="H63" s="35"/>
      <c r="I63" s="35"/>
      <c r="J63" s="35"/>
    </row>
    <row r="64" spans="1:13" ht="10.9" customHeight="1" x14ac:dyDescent="0.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x14ac:dyDescent="0.4">
      <c r="A65" s="3"/>
      <c r="B65" s="5" t="s">
        <v>20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0.9" customHeight="1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x14ac:dyDescent="0.4">
      <c r="A67" s="3"/>
      <c r="B67" s="6" t="s">
        <v>0</v>
      </c>
      <c r="C67" s="59">
        <v>20</v>
      </c>
      <c r="D67" s="3"/>
      <c r="E67" s="6" t="s">
        <v>9</v>
      </c>
      <c r="F67" s="8" t="s">
        <v>262</v>
      </c>
      <c r="G67" s="3"/>
      <c r="H67" s="261" t="s">
        <v>10</v>
      </c>
      <c r="I67" s="261"/>
      <c r="J67" s="9" t="s">
        <v>263</v>
      </c>
      <c r="K67" s="3"/>
      <c r="L67" s="3"/>
      <c r="M67" s="3"/>
    </row>
    <row r="68" spans="1:13" x14ac:dyDescent="0.4">
      <c r="A68" s="3"/>
      <c r="B68" s="6" t="s">
        <v>14</v>
      </c>
      <c r="C68" s="60">
        <v>16625.259999999998</v>
      </c>
      <c r="D68" s="3"/>
      <c r="E68" s="6" t="s">
        <v>15</v>
      </c>
      <c r="F68" s="61">
        <v>11906.26</v>
      </c>
      <c r="G68" s="3"/>
      <c r="H68" s="3"/>
      <c r="I68" s="3"/>
      <c r="J68" s="3"/>
      <c r="K68" s="3"/>
      <c r="L68" s="3"/>
      <c r="M68" s="3"/>
    </row>
    <row r="69" spans="1:13" ht="10.9" customHeight="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x14ac:dyDescent="0.4">
      <c r="A70" s="28"/>
      <c r="B70" s="37" t="s">
        <v>13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0.9" customHeight="1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30" x14ac:dyDescent="0.4">
      <c r="A72" s="28"/>
      <c r="B72" s="71" t="s">
        <v>16</v>
      </c>
      <c r="C72" s="71" t="s">
        <v>2</v>
      </c>
      <c r="D72" s="71" t="s">
        <v>31</v>
      </c>
      <c r="E72" s="253" t="s">
        <v>7</v>
      </c>
      <c r="F72" s="253"/>
      <c r="G72" s="71" t="s">
        <v>3</v>
      </c>
      <c r="H72" s="71" t="s">
        <v>26</v>
      </c>
      <c r="I72" s="11" t="s">
        <v>256</v>
      </c>
      <c r="J72" s="71" t="s">
        <v>11</v>
      </c>
      <c r="K72" s="71" t="s">
        <v>4</v>
      </c>
      <c r="L72" s="71" t="s">
        <v>17</v>
      </c>
      <c r="M72" s="28"/>
    </row>
    <row r="73" spans="1:13" ht="18" customHeight="1" x14ac:dyDescent="0.4">
      <c r="A73" s="4"/>
      <c r="B73" s="111">
        <v>45450</v>
      </c>
      <c r="C73" s="110">
        <v>1400</v>
      </c>
      <c r="D73" s="110">
        <v>14030</v>
      </c>
      <c r="E73" s="254">
        <v>58965</v>
      </c>
      <c r="F73" s="254"/>
      <c r="G73" s="110"/>
      <c r="H73" s="121"/>
      <c r="I73" s="121"/>
      <c r="J73" s="114">
        <v>-4961</v>
      </c>
      <c r="K73" s="122"/>
      <c r="L73" s="113" t="s">
        <v>260</v>
      </c>
      <c r="M73" s="4"/>
    </row>
    <row r="74" spans="1:13" ht="18" customHeight="1" x14ac:dyDescent="0.4">
      <c r="A74" s="4"/>
      <c r="B74" s="111">
        <v>45450</v>
      </c>
      <c r="C74" s="110">
        <v>1400</v>
      </c>
      <c r="D74" s="110">
        <v>14030</v>
      </c>
      <c r="E74" s="249" t="s">
        <v>204</v>
      </c>
      <c r="F74" s="249"/>
      <c r="G74" s="123"/>
      <c r="H74" s="123"/>
      <c r="I74" s="123"/>
      <c r="J74" s="124">
        <v>242</v>
      </c>
      <c r="K74" s="123"/>
      <c r="L74" s="110" t="s">
        <v>261</v>
      </c>
      <c r="M74" s="4"/>
    </row>
    <row r="75" spans="1:13" ht="18" customHeight="1" x14ac:dyDescent="0.4">
      <c r="A75" s="3"/>
      <c r="B75" s="24"/>
      <c r="C75" s="73"/>
      <c r="D75" s="73"/>
      <c r="E75" s="263"/>
      <c r="F75" s="263"/>
      <c r="G75" s="16"/>
      <c r="H75" s="16"/>
      <c r="I75" s="16"/>
      <c r="J75" s="63"/>
      <c r="K75" s="16"/>
      <c r="L75" s="73"/>
      <c r="M75" s="3"/>
    </row>
    <row r="76" spans="1:13" ht="10.9" customHeight="1" x14ac:dyDescent="0.4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x14ac:dyDescent="0.4">
      <c r="A77" s="2"/>
      <c r="D77" s="31"/>
      <c r="G77" s="35"/>
      <c r="H77" s="35"/>
      <c r="I77" s="35"/>
      <c r="J77" s="35"/>
    </row>
    <row r="78" spans="1:13" x14ac:dyDescent="0.4">
      <c r="A78" s="2" t="s">
        <v>27</v>
      </c>
      <c r="B78" s="25" t="s">
        <v>140</v>
      </c>
      <c r="D78" s="31"/>
      <c r="G78" s="35"/>
      <c r="H78" s="35"/>
      <c r="I78" s="35"/>
      <c r="J78" s="35"/>
    </row>
    <row r="79" spans="1:13" ht="18" customHeight="1" x14ac:dyDescent="0.4">
      <c r="A79" s="2"/>
      <c r="B79" s="257" t="s">
        <v>34</v>
      </c>
      <c r="C79" s="258"/>
      <c r="D79" s="258"/>
      <c r="E79" s="258"/>
      <c r="F79" s="258"/>
      <c r="G79" s="258"/>
      <c r="H79" s="258"/>
      <c r="I79" s="258"/>
      <c r="J79" s="258"/>
      <c r="K79" s="14" t="s">
        <v>35</v>
      </c>
    </row>
    <row r="80" spans="1:13" ht="18" customHeight="1" x14ac:dyDescent="0.4">
      <c r="A80" s="2"/>
      <c r="B80" s="224" t="s">
        <v>36</v>
      </c>
      <c r="C80" s="225"/>
      <c r="D80" s="225"/>
      <c r="E80" s="226"/>
      <c r="F80" s="227" t="s">
        <v>30</v>
      </c>
      <c r="G80" s="213" t="s">
        <v>7</v>
      </c>
      <c r="H80" s="214"/>
      <c r="I80" s="215"/>
      <c r="J80" s="219" t="s">
        <v>18</v>
      </c>
      <c r="K80" s="208" t="s">
        <v>19</v>
      </c>
    </row>
    <row r="81" spans="1:11" ht="18" customHeight="1" x14ac:dyDescent="0.4">
      <c r="A81" s="2"/>
      <c r="B81" s="163" t="s">
        <v>254</v>
      </c>
      <c r="C81" s="164" t="s">
        <v>255</v>
      </c>
      <c r="D81" s="164"/>
      <c r="E81" s="165"/>
      <c r="F81" s="228"/>
      <c r="G81" s="216"/>
      <c r="H81" s="217"/>
      <c r="I81" s="218"/>
      <c r="J81" s="220"/>
      <c r="K81" s="209"/>
    </row>
    <row r="82" spans="1:11" ht="18" customHeight="1" x14ac:dyDescent="0.4">
      <c r="A82" s="2"/>
      <c r="B82" s="166">
        <v>1400</v>
      </c>
      <c r="C82" s="210" t="str">
        <f>VLOOKUP(B82,'H 10 aanwijzingen'!$A$19:$B$70,2)</f>
        <v>Crediteuren</v>
      </c>
      <c r="D82" s="211"/>
      <c r="E82" s="212"/>
      <c r="F82" s="167">
        <v>14030</v>
      </c>
      <c r="G82" s="229">
        <v>58965</v>
      </c>
      <c r="H82" s="229"/>
      <c r="I82" s="229"/>
      <c r="J82" s="125">
        <v>4961</v>
      </c>
      <c r="K82" s="126"/>
    </row>
    <row r="83" spans="1:11" ht="18" customHeight="1" x14ac:dyDescent="0.4">
      <c r="A83" s="2"/>
      <c r="B83" s="166">
        <v>1050</v>
      </c>
      <c r="C83" s="210" t="str">
        <f>VLOOKUP(B83,'H 10 aanwijzingen'!$A$19:$B$70,2)</f>
        <v>Rabobank</v>
      </c>
      <c r="D83" s="211"/>
      <c r="E83" s="212"/>
      <c r="F83" s="167"/>
      <c r="G83" s="229" t="s">
        <v>208</v>
      </c>
      <c r="H83" s="229"/>
      <c r="I83" s="229"/>
      <c r="J83" s="125"/>
      <c r="K83" s="126">
        <v>4961</v>
      </c>
    </row>
    <row r="84" spans="1:11" ht="18" customHeight="1" x14ac:dyDescent="0.4">
      <c r="A84" s="2"/>
      <c r="B84" s="166">
        <v>1400</v>
      </c>
      <c r="C84" s="210" t="str">
        <f>VLOOKUP(B84,'H 10 aanwijzingen'!$A$19:$B$70,2)</f>
        <v>Crediteuren</v>
      </c>
      <c r="D84" s="211"/>
      <c r="E84" s="212"/>
      <c r="F84" s="167">
        <v>14030</v>
      </c>
      <c r="G84" s="229" t="s">
        <v>204</v>
      </c>
      <c r="H84" s="229"/>
      <c r="I84" s="229"/>
      <c r="J84" s="125"/>
      <c r="K84" s="126">
        <v>242</v>
      </c>
    </row>
    <row r="85" spans="1:11" ht="18" customHeight="1" x14ac:dyDescent="0.4">
      <c r="A85" s="2"/>
      <c r="B85" s="166">
        <v>1050</v>
      </c>
      <c r="C85" s="210" t="str">
        <f>VLOOKUP(B85,'H 10 aanwijzingen'!$A$19:$B$70,2)</f>
        <v>Rabobank</v>
      </c>
      <c r="D85" s="211"/>
      <c r="E85" s="212"/>
      <c r="F85" s="167"/>
      <c r="G85" s="229" t="s">
        <v>209</v>
      </c>
      <c r="H85" s="229"/>
      <c r="I85" s="229"/>
      <c r="J85" s="125">
        <v>242</v>
      </c>
      <c r="K85" s="126"/>
    </row>
    <row r="86" spans="1:11" ht="18" customHeight="1" x14ac:dyDescent="0.4">
      <c r="A86" s="2"/>
      <c r="B86" s="166"/>
      <c r="C86" s="210"/>
      <c r="D86" s="211"/>
      <c r="E86" s="212"/>
      <c r="F86" s="168"/>
      <c r="G86" s="246"/>
      <c r="H86" s="247"/>
      <c r="I86" s="248"/>
      <c r="J86" s="169"/>
      <c r="K86" s="170"/>
    </row>
    <row r="87" spans="1:11" ht="18" customHeight="1" x14ac:dyDescent="0.4">
      <c r="A87" s="2"/>
      <c r="B87" s="80"/>
      <c r="C87" s="29"/>
      <c r="D87" s="29"/>
      <c r="E87" s="29"/>
      <c r="F87" s="26"/>
      <c r="G87" s="81"/>
      <c r="H87" s="81"/>
      <c r="I87" s="81"/>
      <c r="J87" s="19"/>
      <c r="K87" s="20"/>
    </row>
    <row r="88" spans="1:11" x14ac:dyDescent="0.4">
      <c r="A88" s="2"/>
      <c r="D88" s="31"/>
      <c r="G88" s="35"/>
      <c r="H88" s="35"/>
      <c r="I88" s="35"/>
      <c r="J88" s="35"/>
    </row>
    <row r="89" spans="1:11" x14ac:dyDescent="0.4">
      <c r="A89" s="2"/>
      <c r="B89" s="1" t="s">
        <v>126</v>
      </c>
      <c r="D89" s="31"/>
      <c r="G89" s="35"/>
      <c r="H89" s="35"/>
      <c r="I89" s="35"/>
      <c r="J89" s="35"/>
    </row>
    <row r="90" spans="1:11" x14ac:dyDescent="0.4">
      <c r="A90" s="2" t="s">
        <v>21</v>
      </c>
      <c r="B90" s="25" t="s">
        <v>107</v>
      </c>
      <c r="D90" s="31"/>
      <c r="G90" s="35"/>
      <c r="H90" s="35"/>
      <c r="I90" s="35"/>
      <c r="J90" s="35"/>
    </row>
    <row r="91" spans="1:11" ht="15" customHeight="1" x14ac:dyDescent="0.4">
      <c r="B91" s="250" t="s">
        <v>127</v>
      </c>
      <c r="C91" s="251"/>
      <c r="D91" s="251"/>
      <c r="E91" s="251"/>
      <c r="F91" s="251"/>
      <c r="G91" s="251"/>
      <c r="H91" s="251"/>
      <c r="I91" s="251"/>
      <c r="J91" s="13" t="s">
        <v>12</v>
      </c>
    </row>
    <row r="92" spans="1:11" ht="30" x14ac:dyDescent="0.4">
      <c r="B92" s="171" t="s">
        <v>16</v>
      </c>
      <c r="C92" s="171" t="s">
        <v>0</v>
      </c>
      <c r="D92" s="171" t="s">
        <v>29</v>
      </c>
      <c r="E92" s="252" t="s">
        <v>7</v>
      </c>
      <c r="F92" s="252"/>
      <c r="G92" s="252"/>
      <c r="H92" s="252"/>
      <c r="I92" s="178" t="s">
        <v>18</v>
      </c>
      <c r="J92" s="178" t="s">
        <v>19</v>
      </c>
    </row>
    <row r="93" spans="1:11" ht="18" customHeight="1" x14ac:dyDescent="0.4">
      <c r="B93" s="172"/>
      <c r="C93" s="155"/>
      <c r="D93" s="155"/>
      <c r="E93" s="229"/>
      <c r="F93" s="229"/>
      <c r="G93" s="229"/>
      <c r="H93" s="229"/>
      <c r="I93" s="144"/>
      <c r="J93" s="144" t="s">
        <v>128</v>
      </c>
    </row>
    <row r="94" spans="1:11" ht="18" customHeight="1" x14ac:dyDescent="0.4">
      <c r="B94" s="172">
        <v>45420</v>
      </c>
      <c r="C94" s="155">
        <v>50</v>
      </c>
      <c r="D94" s="155" t="s">
        <v>260</v>
      </c>
      <c r="E94" s="249" t="s">
        <v>202</v>
      </c>
      <c r="F94" s="249"/>
      <c r="G94" s="249"/>
      <c r="H94" s="249"/>
      <c r="I94" s="144"/>
      <c r="J94" s="144">
        <v>4961</v>
      </c>
    </row>
    <row r="95" spans="1:11" ht="18" customHeight="1" x14ac:dyDescent="0.4">
      <c r="B95" s="172">
        <v>45422</v>
      </c>
      <c r="C95" s="155">
        <v>50</v>
      </c>
      <c r="D95" s="155" t="s">
        <v>261</v>
      </c>
      <c r="E95" s="233" t="s">
        <v>207</v>
      </c>
      <c r="F95" s="234"/>
      <c r="G95" s="234"/>
      <c r="H95" s="235"/>
      <c r="I95" s="144">
        <v>242</v>
      </c>
      <c r="J95" s="144"/>
    </row>
    <row r="96" spans="1:11" ht="18" customHeight="1" x14ac:dyDescent="0.4">
      <c r="B96" s="173">
        <v>45450</v>
      </c>
      <c r="C96" s="174">
        <v>20</v>
      </c>
      <c r="D96" s="174" t="s">
        <v>263</v>
      </c>
      <c r="E96" s="249">
        <v>58965</v>
      </c>
      <c r="F96" s="249"/>
      <c r="G96" s="249"/>
      <c r="H96" s="249"/>
      <c r="I96" s="144">
        <v>4961</v>
      </c>
      <c r="J96" s="179"/>
    </row>
    <row r="97" spans="1:11" ht="18" customHeight="1" x14ac:dyDescent="0.4">
      <c r="B97" s="173">
        <v>45450</v>
      </c>
      <c r="C97" s="174">
        <v>20</v>
      </c>
      <c r="D97" s="174" t="s">
        <v>263</v>
      </c>
      <c r="E97" s="233" t="s">
        <v>207</v>
      </c>
      <c r="F97" s="234"/>
      <c r="G97" s="234"/>
      <c r="H97" s="235"/>
      <c r="I97" s="144"/>
      <c r="J97" s="179">
        <v>242</v>
      </c>
    </row>
    <row r="98" spans="1:11" ht="18" customHeight="1" x14ac:dyDescent="0.4">
      <c r="B98" s="175"/>
      <c r="C98" s="176"/>
      <c r="D98" s="176"/>
      <c r="E98" s="243"/>
      <c r="F98" s="244"/>
      <c r="G98" s="244"/>
      <c r="H98" s="245"/>
      <c r="I98" s="180"/>
      <c r="J98" s="181"/>
    </row>
    <row r="100" spans="1:11" x14ac:dyDescent="0.4">
      <c r="A100" s="25" t="s">
        <v>27</v>
      </c>
      <c r="B100" s="2" t="s">
        <v>129</v>
      </c>
    </row>
    <row r="101" spans="1:11" ht="15.6" customHeight="1" x14ac:dyDescent="0.4">
      <c r="B101" s="255" t="s">
        <v>130</v>
      </c>
      <c r="C101" s="256"/>
      <c r="D101" s="256"/>
      <c r="E101" s="256"/>
      <c r="F101" s="256"/>
      <c r="G101" s="256"/>
      <c r="H101" s="256"/>
      <c r="I101" s="256"/>
      <c r="J101" s="77" t="s">
        <v>131</v>
      </c>
      <c r="K101" s="78"/>
    </row>
    <row r="102" spans="1:11" ht="30" x14ac:dyDescent="0.4">
      <c r="A102" s="31"/>
      <c r="B102" s="177" t="s">
        <v>16</v>
      </c>
      <c r="C102" s="177" t="s">
        <v>0</v>
      </c>
      <c r="D102" s="177" t="s">
        <v>29</v>
      </c>
      <c r="E102" s="240" t="s">
        <v>7</v>
      </c>
      <c r="F102" s="241"/>
      <c r="G102" s="242"/>
      <c r="H102" s="177" t="s">
        <v>28</v>
      </c>
      <c r="I102" s="182" t="s">
        <v>18</v>
      </c>
      <c r="J102" s="182" t="s">
        <v>19</v>
      </c>
    </row>
    <row r="103" spans="1:11" ht="18" customHeight="1" x14ac:dyDescent="0.4">
      <c r="B103" s="172"/>
      <c r="C103" s="155"/>
      <c r="D103" s="155"/>
      <c r="E103" s="229"/>
      <c r="F103" s="229"/>
      <c r="G103" s="229"/>
      <c r="H103" s="154"/>
      <c r="I103" s="144"/>
      <c r="J103" s="144" t="s">
        <v>132</v>
      </c>
    </row>
    <row r="104" spans="1:11" ht="18" customHeight="1" x14ac:dyDescent="0.4">
      <c r="B104" s="172">
        <v>45420</v>
      </c>
      <c r="C104" s="155">
        <v>50</v>
      </c>
      <c r="D104" s="155" t="s">
        <v>260</v>
      </c>
      <c r="E104" s="249" t="s">
        <v>196</v>
      </c>
      <c r="F104" s="249"/>
      <c r="G104" s="249"/>
      <c r="H104" s="128">
        <v>58965</v>
      </c>
      <c r="I104" s="144"/>
      <c r="J104" s="144">
        <v>4961</v>
      </c>
    </row>
    <row r="105" spans="1:11" ht="18" customHeight="1" x14ac:dyDescent="0.4">
      <c r="B105" s="172">
        <v>45422</v>
      </c>
      <c r="C105" s="155">
        <v>50</v>
      </c>
      <c r="D105" s="155" t="s">
        <v>261</v>
      </c>
      <c r="E105" s="233" t="s">
        <v>203</v>
      </c>
      <c r="F105" s="234"/>
      <c r="G105" s="235"/>
      <c r="H105" s="128" t="s">
        <v>204</v>
      </c>
      <c r="I105" s="144">
        <v>242</v>
      </c>
      <c r="J105" s="144"/>
    </row>
    <row r="106" spans="1:11" ht="18" customHeight="1" x14ac:dyDescent="0.4">
      <c r="B106" s="173">
        <v>45450</v>
      </c>
      <c r="C106" s="174">
        <v>20</v>
      </c>
      <c r="D106" s="174" t="s">
        <v>263</v>
      </c>
      <c r="E106" s="233" t="s">
        <v>260</v>
      </c>
      <c r="F106" s="234"/>
      <c r="G106" s="235"/>
      <c r="H106" s="128">
        <v>58965</v>
      </c>
      <c r="I106" s="144">
        <v>4961</v>
      </c>
      <c r="J106" s="179"/>
    </row>
    <row r="107" spans="1:11" ht="18" customHeight="1" x14ac:dyDescent="0.4">
      <c r="B107" s="173">
        <v>45450</v>
      </c>
      <c r="C107" s="174">
        <v>20</v>
      </c>
      <c r="D107" s="174" t="s">
        <v>263</v>
      </c>
      <c r="E107" s="229" t="s">
        <v>261</v>
      </c>
      <c r="F107" s="229"/>
      <c r="G107" s="229"/>
      <c r="H107" s="128" t="s">
        <v>204</v>
      </c>
      <c r="I107" s="144"/>
      <c r="J107" s="179">
        <v>242</v>
      </c>
    </row>
    <row r="108" spans="1:11" ht="18" customHeight="1" x14ac:dyDescent="0.4">
      <c r="B108" s="175"/>
      <c r="C108" s="176"/>
      <c r="D108" s="176"/>
      <c r="E108" s="236"/>
      <c r="F108" s="236"/>
      <c r="G108" s="236"/>
      <c r="H108" s="157"/>
      <c r="I108" s="18"/>
      <c r="J108" s="30"/>
    </row>
    <row r="109" spans="1:11" x14ac:dyDescent="0.4">
      <c r="A109" s="2"/>
      <c r="D109" s="31"/>
      <c r="G109" s="35"/>
      <c r="H109" s="35"/>
      <c r="I109" s="35"/>
      <c r="J109" s="35"/>
    </row>
    <row r="110" spans="1:11" x14ac:dyDescent="0.4">
      <c r="A110" s="2" t="s">
        <v>24</v>
      </c>
      <c r="B110" s="2" t="s">
        <v>133</v>
      </c>
      <c r="D110" s="31"/>
      <c r="G110" s="35"/>
      <c r="H110" s="35"/>
      <c r="I110" s="35"/>
      <c r="J110" s="35"/>
    </row>
    <row r="111" spans="1:11" ht="18" customHeight="1" x14ac:dyDescent="0.4">
      <c r="A111" s="2"/>
      <c r="B111" s="25" t="s">
        <v>210</v>
      </c>
      <c r="D111" s="31"/>
      <c r="G111" s="35"/>
      <c r="H111" s="35"/>
      <c r="I111" s="35"/>
      <c r="J111" s="35"/>
    </row>
    <row r="112" spans="1:11" ht="18" customHeight="1" x14ac:dyDescent="0.4">
      <c r="A112" s="2"/>
      <c r="B112" s="25" t="s">
        <v>211</v>
      </c>
      <c r="D112" s="31"/>
      <c r="G112" s="35"/>
      <c r="H112" s="35"/>
      <c r="I112" s="35"/>
      <c r="J112" s="35"/>
    </row>
    <row r="113" spans="1:10" ht="8.4499999999999993" customHeight="1" x14ac:dyDescent="0.4">
      <c r="A113" s="2"/>
      <c r="D113" s="31"/>
      <c r="G113" s="35"/>
      <c r="H113" s="35"/>
      <c r="I113" s="35"/>
      <c r="J113" s="35"/>
    </row>
    <row r="115" spans="1:10" x14ac:dyDescent="0.4">
      <c r="A115" s="25" t="s">
        <v>25</v>
      </c>
      <c r="B115" s="25" t="s">
        <v>134</v>
      </c>
    </row>
    <row r="116" spans="1:10" x14ac:dyDescent="0.4">
      <c r="B116" s="237" t="s">
        <v>135</v>
      </c>
      <c r="C116" s="238"/>
      <c r="D116" s="238"/>
      <c r="E116" s="238"/>
      <c r="F116" s="238"/>
      <c r="G116" s="238"/>
      <c r="H116" s="238"/>
      <c r="I116" s="238"/>
      <c r="J116" s="239"/>
    </row>
    <row r="117" spans="1:10" ht="30" x14ac:dyDescent="0.4">
      <c r="B117" s="177" t="s">
        <v>16</v>
      </c>
      <c r="C117" s="177" t="s">
        <v>0</v>
      </c>
      <c r="D117" s="177" t="s">
        <v>29</v>
      </c>
      <c r="E117" s="240" t="s">
        <v>7</v>
      </c>
      <c r="F117" s="241"/>
      <c r="G117" s="242"/>
      <c r="H117" s="182" t="s">
        <v>112</v>
      </c>
      <c r="I117" s="182" t="s">
        <v>113</v>
      </c>
      <c r="J117" s="182" t="s">
        <v>114</v>
      </c>
    </row>
    <row r="118" spans="1:10" ht="18" customHeight="1" x14ac:dyDescent="0.4">
      <c r="B118" s="183">
        <v>45413</v>
      </c>
      <c r="C118" s="184"/>
      <c r="D118" s="184"/>
      <c r="E118" s="230" t="s">
        <v>14</v>
      </c>
      <c r="F118" s="231"/>
      <c r="G118" s="232"/>
      <c r="H118" s="185"/>
      <c r="I118" s="185"/>
      <c r="J118" s="185">
        <v>10</v>
      </c>
    </row>
    <row r="119" spans="1:10" ht="18" customHeight="1" x14ac:dyDescent="0.4">
      <c r="B119" s="183">
        <v>45420</v>
      </c>
      <c r="C119" s="184">
        <v>50</v>
      </c>
      <c r="D119" s="184" t="s">
        <v>260</v>
      </c>
      <c r="E119" s="230" t="s">
        <v>200</v>
      </c>
      <c r="F119" s="231"/>
      <c r="G119" s="232"/>
      <c r="H119" s="185">
        <v>7</v>
      </c>
      <c r="I119" s="185"/>
      <c r="J119" s="185">
        <v>17</v>
      </c>
    </row>
    <row r="120" spans="1:10" ht="18" customHeight="1" x14ac:dyDescent="0.4">
      <c r="B120" s="183">
        <v>45422</v>
      </c>
      <c r="C120" s="184">
        <v>50</v>
      </c>
      <c r="D120" s="184" t="s">
        <v>261</v>
      </c>
      <c r="E120" s="230" t="s">
        <v>212</v>
      </c>
      <c r="F120" s="231"/>
      <c r="G120" s="232"/>
      <c r="H120" s="185"/>
      <c r="I120" s="185">
        <v>1</v>
      </c>
      <c r="J120" s="185">
        <v>16</v>
      </c>
    </row>
  </sheetData>
  <mergeCells count="82">
    <mergeCell ref="E105:G105"/>
    <mergeCell ref="G30:I30"/>
    <mergeCell ref="D38:E38"/>
    <mergeCell ref="H40:I40"/>
    <mergeCell ref="D8:E8"/>
    <mergeCell ref="H10:I10"/>
    <mergeCell ref="H11:I11"/>
    <mergeCell ref="H12:I12"/>
    <mergeCell ref="B23:J23"/>
    <mergeCell ref="C30:E30"/>
    <mergeCell ref="C28:E28"/>
    <mergeCell ref="G28:I28"/>
    <mergeCell ref="E75:F75"/>
    <mergeCell ref="C59:E59"/>
    <mergeCell ref="G59:I59"/>
    <mergeCell ref="H41:I41"/>
    <mergeCell ref="H42:I42"/>
    <mergeCell ref="B52:J52"/>
    <mergeCell ref="G56:I56"/>
    <mergeCell ref="G57:I57"/>
    <mergeCell ref="H67:I67"/>
    <mergeCell ref="E72:F72"/>
    <mergeCell ref="E73:F73"/>
    <mergeCell ref="E74:F74"/>
    <mergeCell ref="G58:I58"/>
    <mergeCell ref="B101:I101"/>
    <mergeCell ref="B79:J79"/>
    <mergeCell ref="G82:I82"/>
    <mergeCell ref="G83:I83"/>
    <mergeCell ref="G84:I84"/>
    <mergeCell ref="B80:E80"/>
    <mergeCell ref="F80:F81"/>
    <mergeCell ref="E102:G102"/>
    <mergeCell ref="E103:G103"/>
    <mergeCell ref="E104:G104"/>
    <mergeCell ref="G85:I85"/>
    <mergeCell ref="B91:I91"/>
    <mergeCell ref="E92:H92"/>
    <mergeCell ref="E93:H93"/>
    <mergeCell ref="E94:H94"/>
    <mergeCell ref="E95:H95"/>
    <mergeCell ref="E96:H96"/>
    <mergeCell ref="E119:G119"/>
    <mergeCell ref="E120:G120"/>
    <mergeCell ref="B53:E53"/>
    <mergeCell ref="F53:F54"/>
    <mergeCell ref="G53:I54"/>
    <mergeCell ref="E106:G106"/>
    <mergeCell ref="E107:G107"/>
    <mergeCell ref="E108:G108"/>
    <mergeCell ref="B116:J116"/>
    <mergeCell ref="E117:G117"/>
    <mergeCell ref="E118:G118"/>
    <mergeCell ref="E97:H97"/>
    <mergeCell ref="E98:H98"/>
    <mergeCell ref="C86:E86"/>
    <mergeCell ref="G86:I86"/>
    <mergeCell ref="C58:E58"/>
    <mergeCell ref="K24:K25"/>
    <mergeCell ref="C26:E26"/>
    <mergeCell ref="C27:E27"/>
    <mergeCell ref="G27:I27"/>
    <mergeCell ref="C29:E29"/>
    <mergeCell ref="B24:E24"/>
    <mergeCell ref="F24:F25"/>
    <mergeCell ref="G24:I25"/>
    <mergeCell ref="J24:J25"/>
    <mergeCell ref="G26:I26"/>
    <mergeCell ref="G29:I29"/>
    <mergeCell ref="K53:K54"/>
    <mergeCell ref="C55:E55"/>
    <mergeCell ref="G55:I55"/>
    <mergeCell ref="C56:E56"/>
    <mergeCell ref="C57:E57"/>
    <mergeCell ref="J53:J54"/>
    <mergeCell ref="K80:K81"/>
    <mergeCell ref="C82:E82"/>
    <mergeCell ref="C83:E83"/>
    <mergeCell ref="C84:E84"/>
    <mergeCell ref="C85:E85"/>
    <mergeCell ref="G80:I81"/>
    <mergeCell ref="J80:J81"/>
  </mergeCells>
  <pageMargins left="0.7" right="0.7" top="0.75" bottom="0.75" header="0.3" footer="0.3"/>
  <ignoredErrors>
    <ignoredError sqref="D26:E26 C27:E29 C26 C55:E57 C82:E85" evalError="1"/>
    <ignoredError sqref="F11:F12 F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2B9C-CAB2-44AA-9EC3-5C52A4A4FA90}">
  <dimension ref="A1:M164"/>
  <sheetViews>
    <sheetView showGridLines="0" topLeftCell="A137" zoomScale="85" zoomScaleNormal="85" workbookViewId="0">
      <selection activeCell="J159" sqref="J159"/>
    </sheetView>
  </sheetViews>
  <sheetFormatPr defaultColWidth="8.86328125" defaultRowHeight="15" x14ac:dyDescent="0.4"/>
  <cols>
    <col min="1" max="1" width="2.86328125" style="25" customWidth="1"/>
    <col min="2" max="2" width="13.59765625" style="25" customWidth="1"/>
    <col min="3" max="4" width="12.73046875" style="25" customWidth="1"/>
    <col min="5" max="5" width="18.265625" style="25" customWidth="1"/>
    <col min="6" max="6" width="13" style="25" customWidth="1"/>
    <col min="7" max="7" width="9.1328125" style="25" customWidth="1"/>
    <col min="8" max="8" width="11" style="25" customWidth="1"/>
    <col min="9" max="9" width="16.73046875" style="25" customWidth="1"/>
    <col min="10" max="10" width="12.59765625" style="25" customWidth="1"/>
    <col min="11" max="11" width="11.1328125" style="25" customWidth="1"/>
    <col min="12" max="12" width="10.73046875" style="25" customWidth="1"/>
    <col min="13" max="13" width="2.3984375" style="25" customWidth="1"/>
    <col min="14" max="16384" width="8.86328125" style="25"/>
  </cols>
  <sheetData>
    <row r="1" spans="1:11" x14ac:dyDescent="0.4">
      <c r="B1" s="1" t="s">
        <v>194</v>
      </c>
      <c r="D1" s="1" t="s">
        <v>141</v>
      </c>
    </row>
    <row r="2" spans="1:11" x14ac:dyDescent="0.4">
      <c r="B2" s="33"/>
    </row>
    <row r="3" spans="1:11" x14ac:dyDescent="0.4">
      <c r="A3" s="2"/>
      <c r="B3" s="1" t="s">
        <v>142</v>
      </c>
      <c r="D3" s="31"/>
      <c r="G3" s="35"/>
      <c r="H3" s="35"/>
      <c r="I3" s="35"/>
      <c r="J3" s="35"/>
    </row>
    <row r="4" spans="1:11" x14ac:dyDescent="0.4">
      <c r="A4" s="2" t="s">
        <v>21</v>
      </c>
      <c r="B4" s="2" t="s">
        <v>143</v>
      </c>
      <c r="D4" s="31"/>
      <c r="G4" s="35"/>
      <c r="H4" s="35"/>
      <c r="I4" s="35"/>
      <c r="J4" s="35"/>
    </row>
    <row r="5" spans="1:11" ht="10.15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2" customFormat="1" ht="18" customHeight="1" x14ac:dyDescent="0.45">
      <c r="A6" s="3"/>
      <c r="B6" s="5" t="s">
        <v>108</v>
      </c>
      <c r="C6" s="3"/>
      <c r="D6" s="3"/>
      <c r="E6" s="3"/>
      <c r="F6" s="3"/>
      <c r="G6" s="3"/>
      <c r="H6" s="3"/>
      <c r="I6" s="3"/>
      <c r="J6" s="3"/>
      <c r="K6" s="3"/>
    </row>
    <row r="7" spans="1:11" ht="10.15" customHeight="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s="2" customFormat="1" ht="18" customHeight="1" x14ac:dyDescent="0.45">
      <c r="A8" s="3"/>
      <c r="B8" s="6" t="s">
        <v>109</v>
      </c>
      <c r="C8" s="110">
        <v>11048</v>
      </c>
      <c r="D8" s="271" t="s">
        <v>213</v>
      </c>
      <c r="E8" s="271"/>
      <c r="F8" s="3"/>
      <c r="G8" s="3"/>
      <c r="H8" s="3"/>
      <c r="I8" s="3"/>
      <c r="J8" s="3"/>
      <c r="K8" s="3"/>
    </row>
    <row r="9" spans="1:11" ht="10.15" customHeight="1" x14ac:dyDescent="0.4">
      <c r="A9" s="28"/>
      <c r="B9" s="28"/>
      <c r="C9" s="28"/>
      <c r="D9" s="28"/>
      <c r="E9" s="28"/>
      <c r="F9" s="28"/>
      <c r="G9" s="28"/>
      <c r="H9" s="28"/>
      <c r="I9" s="3"/>
      <c r="J9" s="3"/>
      <c r="K9" s="28"/>
    </row>
    <row r="10" spans="1:11" s="2" customFormat="1" ht="18" customHeight="1" x14ac:dyDescent="0.45">
      <c r="A10" s="3"/>
      <c r="B10" s="6" t="s">
        <v>0</v>
      </c>
      <c r="C10" s="6"/>
      <c r="D10" s="7">
        <v>60</v>
      </c>
      <c r="E10" s="3"/>
      <c r="F10" s="272" t="s">
        <v>32</v>
      </c>
      <c r="G10" s="273"/>
      <c r="H10" s="112" t="s">
        <v>197</v>
      </c>
      <c r="I10" s="3"/>
      <c r="J10" s="3"/>
      <c r="K10" s="3"/>
    </row>
    <row r="11" spans="1:11" s="2" customFormat="1" ht="18" customHeight="1" x14ac:dyDescent="0.45">
      <c r="A11" s="3"/>
      <c r="B11" s="6" t="s">
        <v>110</v>
      </c>
      <c r="C11" s="6"/>
      <c r="D11" s="7" t="s">
        <v>264</v>
      </c>
      <c r="E11" s="3"/>
      <c r="F11" s="6" t="s">
        <v>5</v>
      </c>
      <c r="G11" s="6"/>
      <c r="H11" s="110" t="s">
        <v>214</v>
      </c>
      <c r="I11" s="3"/>
      <c r="J11" s="3"/>
      <c r="K11" s="3"/>
    </row>
    <row r="12" spans="1:11" s="2" customFormat="1" ht="18" customHeight="1" x14ac:dyDescent="0.45">
      <c r="A12" s="3"/>
      <c r="B12" s="6" t="s">
        <v>1</v>
      </c>
      <c r="C12" s="6"/>
      <c r="D12" s="111">
        <v>45423</v>
      </c>
      <c r="E12" s="3"/>
      <c r="F12" s="6" t="s">
        <v>111</v>
      </c>
      <c r="G12" s="6"/>
      <c r="H12" s="129">
        <f>I17+I18+J17+J18</f>
        <v>1936</v>
      </c>
      <c r="I12" s="3" t="s">
        <v>12</v>
      </c>
      <c r="J12" s="3"/>
      <c r="K12" s="3"/>
    </row>
    <row r="13" spans="1:11" ht="10.15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4">
      <c r="A14" s="28"/>
      <c r="B14" s="37" t="s">
        <v>13</v>
      </c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0.15" customHeight="1" x14ac:dyDescent="0.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30" x14ac:dyDescent="0.4">
      <c r="A16" s="32"/>
      <c r="B16" s="10" t="s">
        <v>103</v>
      </c>
      <c r="C16" s="10" t="s">
        <v>2</v>
      </c>
      <c r="D16" s="10" t="s">
        <v>104</v>
      </c>
      <c r="E16" s="10" t="s">
        <v>105</v>
      </c>
      <c r="F16" s="10" t="s">
        <v>3</v>
      </c>
      <c r="G16" s="10" t="s">
        <v>26</v>
      </c>
      <c r="H16" s="11" t="s">
        <v>256</v>
      </c>
      <c r="I16" s="10" t="s">
        <v>11</v>
      </c>
      <c r="J16" s="10" t="s">
        <v>4</v>
      </c>
      <c r="K16" s="32"/>
    </row>
    <row r="17" spans="1:11" s="2" customFormat="1" ht="18" customHeight="1" x14ac:dyDescent="0.45">
      <c r="A17" s="3"/>
      <c r="B17" s="130">
        <v>30020</v>
      </c>
      <c r="C17" s="130">
        <v>8400</v>
      </c>
      <c r="D17" s="130">
        <v>2</v>
      </c>
      <c r="E17" s="131">
        <v>450</v>
      </c>
      <c r="F17" s="130">
        <v>1</v>
      </c>
      <c r="G17" s="132">
        <v>0.21</v>
      </c>
      <c r="H17" s="130" t="s">
        <v>198</v>
      </c>
      <c r="I17" s="131">
        <f>D17*E17</f>
        <v>900</v>
      </c>
      <c r="J17" s="131">
        <f>G17*I17</f>
        <v>189</v>
      </c>
      <c r="K17" s="3"/>
    </row>
    <row r="18" spans="1:11" s="2" customFormat="1" ht="18" customHeight="1" x14ac:dyDescent="0.45">
      <c r="A18" s="3"/>
      <c r="B18" s="130">
        <v>30021</v>
      </c>
      <c r="C18" s="130">
        <v>8400</v>
      </c>
      <c r="D18" s="130">
        <v>2</v>
      </c>
      <c r="E18" s="131">
        <v>350</v>
      </c>
      <c r="F18" s="130">
        <v>1</v>
      </c>
      <c r="G18" s="132">
        <v>0.21</v>
      </c>
      <c r="H18" s="130" t="s">
        <v>198</v>
      </c>
      <c r="I18" s="131">
        <f>D18*E18</f>
        <v>700</v>
      </c>
      <c r="J18" s="131">
        <f>G18*I18</f>
        <v>147</v>
      </c>
      <c r="K18" s="3"/>
    </row>
    <row r="19" spans="1:11" s="2" customFormat="1" ht="18" customHeight="1" x14ac:dyDescent="0.45">
      <c r="A19" s="3"/>
      <c r="B19" s="49"/>
      <c r="C19" s="49"/>
      <c r="D19" s="49"/>
      <c r="E19" s="50"/>
      <c r="F19" s="49"/>
      <c r="G19" s="51"/>
      <c r="H19" s="49"/>
      <c r="I19" s="50"/>
      <c r="J19" s="50"/>
      <c r="K19" s="3"/>
    </row>
    <row r="20" spans="1:11" ht="10.15" customHeight="1" x14ac:dyDescent="0.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14.45" customHeight="1" x14ac:dyDescent="0.4"/>
    <row r="22" spans="1:11" x14ac:dyDescent="0.4">
      <c r="A22" s="2" t="s">
        <v>23</v>
      </c>
      <c r="B22" s="29" t="s">
        <v>144</v>
      </c>
      <c r="G22" s="25" t="s">
        <v>157</v>
      </c>
    </row>
    <row r="23" spans="1:11" ht="18" customHeight="1" x14ac:dyDescent="0.4">
      <c r="A23" s="2"/>
      <c r="B23" s="257" t="s">
        <v>34</v>
      </c>
      <c r="C23" s="258"/>
      <c r="D23" s="258"/>
      <c r="E23" s="258"/>
      <c r="F23" s="258"/>
      <c r="G23" s="258"/>
      <c r="H23" s="258"/>
      <c r="I23" s="258"/>
      <c r="J23" s="258"/>
      <c r="K23" s="14" t="s">
        <v>35</v>
      </c>
    </row>
    <row r="24" spans="1:11" ht="18" customHeight="1" x14ac:dyDescent="0.4">
      <c r="A24" s="2"/>
      <c r="B24" s="224" t="s">
        <v>36</v>
      </c>
      <c r="C24" s="225"/>
      <c r="D24" s="225"/>
      <c r="E24" s="226"/>
      <c r="F24" s="227" t="s">
        <v>30</v>
      </c>
      <c r="G24" s="213" t="s">
        <v>7</v>
      </c>
      <c r="H24" s="214"/>
      <c r="I24" s="215"/>
      <c r="J24" s="219" t="s">
        <v>18</v>
      </c>
      <c r="K24" s="208" t="s">
        <v>19</v>
      </c>
    </row>
    <row r="25" spans="1:11" ht="18" customHeight="1" x14ac:dyDescent="0.4">
      <c r="A25" s="2"/>
      <c r="B25" s="163" t="s">
        <v>254</v>
      </c>
      <c r="C25" s="164" t="s">
        <v>255</v>
      </c>
      <c r="D25" s="164"/>
      <c r="E25" s="165"/>
      <c r="F25" s="228"/>
      <c r="G25" s="216"/>
      <c r="H25" s="217"/>
      <c r="I25" s="218"/>
      <c r="J25" s="220"/>
      <c r="K25" s="209"/>
    </row>
    <row r="26" spans="1:11" ht="18" customHeight="1" x14ac:dyDescent="0.4">
      <c r="A26" s="2"/>
      <c r="B26" s="166">
        <v>1100</v>
      </c>
      <c r="C26" s="210" t="str">
        <f>VLOOKUP(B26,'H 10 aanwijzingen'!$A$19:$B$70,2)</f>
        <v>Debiteuren</v>
      </c>
      <c r="D26" s="211"/>
      <c r="E26" s="212"/>
      <c r="F26" s="167">
        <v>11048</v>
      </c>
      <c r="G26" s="221" t="s">
        <v>214</v>
      </c>
      <c r="H26" s="222"/>
      <c r="I26" s="223"/>
      <c r="J26" s="169">
        <v>1936</v>
      </c>
      <c r="K26" s="170"/>
    </row>
    <row r="27" spans="1:11" ht="18" customHeight="1" x14ac:dyDescent="0.4">
      <c r="A27" s="2"/>
      <c r="B27" s="166">
        <v>8400</v>
      </c>
      <c r="C27" s="210" t="str">
        <f>VLOOKUP(B27,'H 10 aanwijzingen'!$A$19:$B$70,2)</f>
        <v>Omzet hoog tarief omzetbelasting</v>
      </c>
      <c r="D27" s="211"/>
      <c r="E27" s="212"/>
      <c r="F27" s="168"/>
      <c r="G27" s="229" t="s">
        <v>215</v>
      </c>
      <c r="H27" s="229"/>
      <c r="I27" s="229"/>
      <c r="J27" s="125"/>
      <c r="K27" s="126">
        <v>900</v>
      </c>
    </row>
    <row r="28" spans="1:11" ht="18" customHeight="1" x14ac:dyDescent="0.4">
      <c r="A28" s="2"/>
      <c r="B28" s="166">
        <v>8400</v>
      </c>
      <c r="C28" s="210" t="str">
        <f>VLOOKUP(B28,'H 10 aanwijzingen'!$A$19:$B$70,2)</f>
        <v>Omzet hoog tarief omzetbelasting</v>
      </c>
      <c r="D28" s="211"/>
      <c r="E28" s="212"/>
      <c r="F28" s="168"/>
      <c r="G28" s="229" t="s">
        <v>215</v>
      </c>
      <c r="H28" s="229"/>
      <c r="I28" s="229"/>
      <c r="J28" s="125"/>
      <c r="K28" s="126">
        <v>700</v>
      </c>
    </row>
    <row r="29" spans="1:11" ht="18" customHeight="1" x14ac:dyDescent="0.4">
      <c r="A29" s="2"/>
      <c r="B29" s="166">
        <v>1650</v>
      </c>
      <c r="C29" s="210" t="str">
        <f>VLOOKUP(B29,'H 10 aanwijzingen'!$A$19:$B$70,2)</f>
        <v>Verschuldigde omzetbelasting hoog</v>
      </c>
      <c r="D29" s="211"/>
      <c r="E29" s="212"/>
      <c r="F29" s="168"/>
      <c r="G29" s="229" t="s">
        <v>213</v>
      </c>
      <c r="H29" s="229"/>
      <c r="I29" s="229"/>
      <c r="J29" s="125"/>
      <c r="K29" s="126">
        <v>336</v>
      </c>
    </row>
    <row r="30" spans="1:11" ht="18" customHeight="1" x14ac:dyDescent="0.4">
      <c r="A30" s="2"/>
      <c r="B30" s="166"/>
      <c r="C30" s="210"/>
      <c r="D30" s="211"/>
      <c r="E30" s="212"/>
      <c r="F30" s="168"/>
      <c r="G30" s="246"/>
      <c r="H30" s="247"/>
      <c r="I30" s="248"/>
      <c r="J30" s="169"/>
      <c r="K30" s="170"/>
    </row>
    <row r="31" spans="1:11" x14ac:dyDescent="0.4">
      <c r="A31" s="2"/>
      <c r="B31" s="80"/>
      <c r="C31" s="29"/>
      <c r="D31" s="29"/>
      <c r="E31" s="29"/>
      <c r="F31" s="26"/>
      <c r="G31" s="82"/>
      <c r="H31" s="82"/>
      <c r="I31" s="82"/>
      <c r="J31" s="19"/>
      <c r="K31" s="20"/>
    </row>
    <row r="32" spans="1:11" x14ac:dyDescent="0.4">
      <c r="A32" s="2" t="s">
        <v>24</v>
      </c>
      <c r="B32" s="2" t="s">
        <v>145</v>
      </c>
    </row>
    <row r="33" spans="1:11" ht="10.15" customHeight="1" x14ac:dyDescent="0.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2" customFormat="1" ht="18" customHeight="1" x14ac:dyDescent="0.45">
      <c r="A34" s="3"/>
      <c r="B34" s="5" t="s">
        <v>93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ht="10.15" customHeight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s="2" customFormat="1" ht="18" customHeight="1" x14ac:dyDescent="0.45">
      <c r="A36" s="3"/>
      <c r="B36" s="6" t="s">
        <v>0</v>
      </c>
      <c r="C36" s="7">
        <v>90</v>
      </c>
      <c r="D36" s="3"/>
      <c r="E36" s="6" t="s">
        <v>9</v>
      </c>
      <c r="F36" s="8" t="s">
        <v>259</v>
      </c>
      <c r="G36" s="3"/>
      <c r="H36" s="287" t="s">
        <v>10</v>
      </c>
      <c r="I36" s="288"/>
      <c r="J36" s="9" t="s">
        <v>265</v>
      </c>
      <c r="K36" s="3"/>
    </row>
    <row r="37" spans="1:11" ht="10.15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4">
      <c r="A38" s="28"/>
      <c r="B38" s="37" t="s">
        <v>13</v>
      </c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0.15" customHeight="1" x14ac:dyDescent="0.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30" x14ac:dyDescent="0.4">
      <c r="A40" s="4"/>
      <c r="B40" s="11" t="s">
        <v>16</v>
      </c>
      <c r="C40" s="71" t="s">
        <v>22</v>
      </c>
      <c r="D40" s="71" t="s">
        <v>31</v>
      </c>
      <c r="E40" s="290" t="s">
        <v>7</v>
      </c>
      <c r="F40" s="291"/>
      <c r="G40" s="291"/>
      <c r="H40" s="292"/>
      <c r="I40" s="10" t="s">
        <v>18</v>
      </c>
      <c r="J40" s="12" t="s">
        <v>19</v>
      </c>
      <c r="K40" s="28"/>
    </row>
    <row r="41" spans="1:11" s="2" customFormat="1" ht="18" customHeight="1" x14ac:dyDescent="0.45">
      <c r="A41" s="3"/>
      <c r="B41" s="133">
        <v>45423</v>
      </c>
      <c r="C41" s="134">
        <v>7000</v>
      </c>
      <c r="D41" s="120"/>
      <c r="E41" s="274" t="s">
        <v>266</v>
      </c>
      <c r="F41" s="274"/>
      <c r="G41" s="274"/>
      <c r="H41" s="274"/>
      <c r="I41" s="135">
        <v>1000</v>
      </c>
      <c r="J41" s="136"/>
      <c r="K41" s="3"/>
    </row>
    <row r="42" spans="1:11" s="2" customFormat="1" ht="18" customHeight="1" x14ac:dyDescent="0.45">
      <c r="A42" s="3"/>
      <c r="B42" s="133">
        <v>45423</v>
      </c>
      <c r="C42" s="134">
        <v>3000</v>
      </c>
      <c r="D42" s="120">
        <v>30020</v>
      </c>
      <c r="E42" s="274" t="s">
        <v>267</v>
      </c>
      <c r="F42" s="274"/>
      <c r="G42" s="274"/>
      <c r="H42" s="274"/>
      <c r="I42" s="135"/>
      <c r="J42" s="136">
        <v>600</v>
      </c>
      <c r="K42" s="3"/>
    </row>
    <row r="43" spans="1:11" s="2" customFormat="1" ht="18" customHeight="1" x14ac:dyDescent="0.45">
      <c r="A43" s="3"/>
      <c r="B43" s="133">
        <v>45423</v>
      </c>
      <c r="C43" s="134">
        <v>3000</v>
      </c>
      <c r="D43" s="120">
        <v>30021</v>
      </c>
      <c r="E43" s="274" t="s">
        <v>267</v>
      </c>
      <c r="F43" s="274"/>
      <c r="G43" s="274"/>
      <c r="H43" s="274"/>
      <c r="I43" s="135"/>
      <c r="J43" s="136">
        <v>400</v>
      </c>
      <c r="K43" s="3"/>
    </row>
    <row r="44" spans="1:11" s="2" customFormat="1" ht="18" customHeight="1" x14ac:dyDescent="0.45">
      <c r="A44" s="3"/>
      <c r="B44" s="47"/>
      <c r="C44" s="45"/>
      <c r="D44" s="46"/>
      <c r="E44" s="270"/>
      <c r="F44" s="270"/>
      <c r="G44" s="270"/>
      <c r="H44" s="270"/>
      <c r="I44" s="52"/>
      <c r="J44" s="15"/>
      <c r="K44" s="3"/>
    </row>
    <row r="45" spans="1:11" ht="10.15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5" customHeight="1" x14ac:dyDescent="0.4"/>
    <row r="47" spans="1:11" x14ac:dyDescent="0.4">
      <c r="A47" s="2" t="s">
        <v>25</v>
      </c>
      <c r="B47" s="29" t="s">
        <v>268</v>
      </c>
    </row>
    <row r="48" spans="1:11" ht="18" customHeight="1" x14ac:dyDescent="0.4">
      <c r="A48" s="2"/>
      <c r="B48" s="257" t="s">
        <v>34</v>
      </c>
      <c r="C48" s="258"/>
      <c r="D48" s="258"/>
      <c r="E48" s="258"/>
      <c r="F48" s="258"/>
      <c r="G48" s="258"/>
      <c r="H48" s="258"/>
      <c r="I48" s="258"/>
      <c r="J48" s="258"/>
      <c r="K48" s="14" t="s">
        <v>35</v>
      </c>
    </row>
    <row r="49" spans="1:11" ht="18" customHeight="1" x14ac:dyDescent="0.4">
      <c r="A49" s="2"/>
      <c r="B49" s="224" t="s">
        <v>36</v>
      </c>
      <c r="C49" s="225"/>
      <c r="D49" s="225"/>
      <c r="E49" s="226"/>
      <c r="F49" s="227" t="s">
        <v>30</v>
      </c>
      <c r="G49" s="213" t="s">
        <v>7</v>
      </c>
      <c r="H49" s="214"/>
      <c r="I49" s="215"/>
      <c r="J49" s="219" t="s">
        <v>18</v>
      </c>
      <c r="K49" s="208" t="s">
        <v>19</v>
      </c>
    </row>
    <row r="50" spans="1:11" ht="18" customHeight="1" x14ac:dyDescent="0.4">
      <c r="A50" s="2"/>
      <c r="B50" s="163" t="s">
        <v>254</v>
      </c>
      <c r="C50" s="164" t="s">
        <v>255</v>
      </c>
      <c r="D50" s="164"/>
      <c r="E50" s="165"/>
      <c r="F50" s="228"/>
      <c r="G50" s="216"/>
      <c r="H50" s="217"/>
      <c r="I50" s="218"/>
      <c r="J50" s="220"/>
      <c r="K50" s="209"/>
    </row>
    <row r="51" spans="1:11" ht="18" customHeight="1" x14ac:dyDescent="0.4">
      <c r="A51" s="2"/>
      <c r="B51" s="166">
        <v>7000</v>
      </c>
      <c r="C51" s="210" t="str">
        <f>VLOOKUP(B51,'H 10 aanwijzingen'!$A$19:$B$70,2)</f>
        <v>Inkoopwaarde van de omzet</v>
      </c>
      <c r="D51" s="211"/>
      <c r="E51" s="212"/>
      <c r="F51" s="167"/>
      <c r="G51" s="158" t="s">
        <v>266</v>
      </c>
      <c r="H51" s="158"/>
      <c r="I51" s="158"/>
      <c r="J51" s="186">
        <v>1000</v>
      </c>
      <c r="K51" s="187"/>
    </row>
    <row r="52" spans="1:11" ht="18" customHeight="1" x14ac:dyDescent="0.4">
      <c r="A52" s="2"/>
      <c r="B52" s="166">
        <v>3000</v>
      </c>
      <c r="C52" s="210" t="str">
        <f>VLOOKUP(B52,'H 10 aanwijzingen'!$A$19:$B$70,2)</f>
        <v>Voorraad goederen</v>
      </c>
      <c r="D52" s="211"/>
      <c r="E52" s="212"/>
      <c r="F52" s="167">
        <v>30020</v>
      </c>
      <c r="G52" s="158" t="s">
        <v>267</v>
      </c>
      <c r="H52" s="158"/>
      <c r="I52" s="158"/>
      <c r="J52" s="188"/>
      <c r="K52" s="187">
        <v>600</v>
      </c>
    </row>
    <row r="53" spans="1:11" ht="18" customHeight="1" x14ac:dyDescent="0.4">
      <c r="A53" s="2"/>
      <c r="B53" s="166">
        <v>3000</v>
      </c>
      <c r="C53" s="210" t="str">
        <f>VLOOKUP(B53,'H 10 aanwijzingen'!$A$19:$B$70,2)</f>
        <v>Voorraad goederen</v>
      </c>
      <c r="D53" s="211"/>
      <c r="E53" s="212"/>
      <c r="F53" s="167">
        <v>30021</v>
      </c>
      <c r="G53" s="158" t="s">
        <v>267</v>
      </c>
      <c r="H53" s="158"/>
      <c r="I53" s="158"/>
      <c r="J53" s="188"/>
      <c r="K53" s="187">
        <v>400</v>
      </c>
    </row>
    <row r="54" spans="1:11" ht="18" customHeight="1" x14ac:dyDescent="0.4">
      <c r="A54" s="2"/>
      <c r="B54" s="166"/>
      <c r="C54" s="210"/>
      <c r="D54" s="211"/>
      <c r="E54" s="212"/>
      <c r="F54" s="168"/>
      <c r="G54" s="246"/>
      <c r="H54" s="247"/>
      <c r="I54" s="248"/>
      <c r="J54" s="169"/>
      <c r="K54" s="170"/>
    </row>
    <row r="55" spans="1:11" ht="18" customHeight="1" x14ac:dyDescent="0.4">
      <c r="A55" s="2"/>
      <c r="B55" s="166"/>
      <c r="C55" s="210"/>
      <c r="D55" s="211"/>
      <c r="E55" s="212"/>
      <c r="F55" s="168"/>
      <c r="G55" s="246"/>
      <c r="H55" s="247"/>
      <c r="I55" s="248"/>
      <c r="J55" s="169"/>
      <c r="K55" s="170"/>
    </row>
    <row r="56" spans="1:11" x14ac:dyDescent="0.4">
      <c r="A56" s="2"/>
      <c r="D56" s="31"/>
      <c r="G56" s="65"/>
      <c r="H56" s="65"/>
      <c r="I56" s="35"/>
    </row>
    <row r="57" spans="1:11" x14ac:dyDescent="0.4">
      <c r="A57" s="2"/>
      <c r="D57" s="31"/>
      <c r="G57" s="65"/>
      <c r="H57" s="65"/>
      <c r="I57" s="35"/>
    </row>
    <row r="58" spans="1:11" x14ac:dyDescent="0.4">
      <c r="A58" s="2"/>
      <c r="B58" s="1" t="s">
        <v>146</v>
      </c>
    </row>
    <row r="59" spans="1:11" x14ac:dyDescent="0.4">
      <c r="A59" s="2" t="s">
        <v>21</v>
      </c>
      <c r="B59" s="2" t="s">
        <v>147</v>
      </c>
    </row>
    <row r="60" spans="1:11" ht="10.9" customHeight="1" x14ac:dyDescent="0.4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x14ac:dyDescent="0.4">
      <c r="A61" s="3"/>
      <c r="B61" s="5" t="s">
        <v>108</v>
      </c>
      <c r="C61" s="3"/>
      <c r="D61" s="3"/>
      <c r="E61" s="3"/>
      <c r="F61" s="3"/>
      <c r="G61" s="3"/>
      <c r="H61" s="3"/>
      <c r="I61" s="3"/>
      <c r="J61" s="3"/>
      <c r="K61" s="3"/>
    </row>
    <row r="62" spans="1:11" ht="10.9" customHeight="1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ht="18" customHeight="1" x14ac:dyDescent="0.4">
      <c r="A63" s="3"/>
      <c r="B63" s="6" t="s">
        <v>109</v>
      </c>
      <c r="C63" s="110">
        <v>11048</v>
      </c>
      <c r="D63" s="271" t="s">
        <v>213</v>
      </c>
      <c r="E63" s="271"/>
      <c r="F63" s="3"/>
      <c r="G63" s="3"/>
      <c r="H63" s="3"/>
      <c r="I63" s="3"/>
      <c r="J63" s="3"/>
      <c r="K63" s="3"/>
    </row>
    <row r="64" spans="1:11" ht="10.9" customHeight="1" x14ac:dyDescent="0.4">
      <c r="A64" s="28"/>
      <c r="B64" s="28"/>
      <c r="C64" s="28"/>
      <c r="D64" s="28"/>
      <c r="E64" s="28"/>
      <c r="F64" s="28"/>
      <c r="G64" s="28"/>
      <c r="H64" s="28"/>
      <c r="I64" s="3"/>
      <c r="J64" s="3"/>
      <c r="K64" s="28"/>
    </row>
    <row r="65" spans="1:11" ht="18" customHeight="1" x14ac:dyDescent="0.4">
      <c r="A65" s="3"/>
      <c r="B65" s="6" t="s">
        <v>0</v>
      </c>
      <c r="C65" s="6"/>
      <c r="D65" s="7">
        <v>60</v>
      </c>
      <c r="E65" s="3"/>
      <c r="F65" s="272" t="s">
        <v>32</v>
      </c>
      <c r="G65" s="273"/>
      <c r="H65" s="112" t="s">
        <v>197</v>
      </c>
      <c r="I65" s="3"/>
      <c r="J65" s="3"/>
      <c r="K65" s="3"/>
    </row>
    <row r="66" spans="1:11" ht="18" customHeight="1" x14ac:dyDescent="0.4">
      <c r="A66" s="3"/>
      <c r="B66" s="6" t="s">
        <v>110</v>
      </c>
      <c r="C66" s="6"/>
      <c r="D66" s="7" t="s">
        <v>269</v>
      </c>
      <c r="E66" s="3"/>
      <c r="F66" s="6" t="s">
        <v>5</v>
      </c>
      <c r="G66" s="6"/>
      <c r="H66" s="110" t="s">
        <v>216</v>
      </c>
      <c r="I66" s="3"/>
      <c r="J66" s="3"/>
      <c r="K66" s="3"/>
    </row>
    <row r="67" spans="1:11" ht="18" customHeight="1" x14ac:dyDescent="0.4">
      <c r="A67" s="3"/>
      <c r="B67" s="6" t="s">
        <v>1</v>
      </c>
      <c r="C67" s="6"/>
      <c r="D67" s="111">
        <v>45424</v>
      </c>
      <c r="E67" s="3"/>
      <c r="F67" s="6" t="s">
        <v>111</v>
      </c>
      <c r="G67" s="6"/>
      <c r="H67" s="129">
        <f>I72+J72</f>
        <v>-544.5</v>
      </c>
      <c r="I67" s="3" t="s">
        <v>12</v>
      </c>
      <c r="J67" s="3"/>
      <c r="K67" s="3"/>
    </row>
    <row r="68" spans="1:11" ht="10.9" customHeight="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x14ac:dyDescent="0.4">
      <c r="A69" s="28"/>
      <c r="B69" s="37" t="s">
        <v>13</v>
      </c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10.9" customHeight="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30" x14ac:dyDescent="0.4">
      <c r="A71" s="32"/>
      <c r="B71" s="10" t="s">
        <v>103</v>
      </c>
      <c r="C71" s="10" t="s">
        <v>2</v>
      </c>
      <c r="D71" s="10" t="s">
        <v>104</v>
      </c>
      <c r="E71" s="10" t="s">
        <v>105</v>
      </c>
      <c r="F71" s="10" t="s">
        <v>3</v>
      </c>
      <c r="G71" s="10" t="s">
        <v>26</v>
      </c>
      <c r="H71" s="11" t="s">
        <v>256</v>
      </c>
      <c r="I71" s="10" t="s">
        <v>11</v>
      </c>
      <c r="J71" s="10" t="s">
        <v>4</v>
      </c>
      <c r="K71" s="32"/>
    </row>
    <row r="72" spans="1:11" ht="18" customHeight="1" x14ac:dyDescent="0.4">
      <c r="A72" s="3"/>
      <c r="B72" s="130">
        <v>30020</v>
      </c>
      <c r="C72" s="130">
        <v>8400</v>
      </c>
      <c r="D72" s="130">
        <v>-1</v>
      </c>
      <c r="E72" s="131">
        <v>450</v>
      </c>
      <c r="F72" s="130">
        <v>1</v>
      </c>
      <c r="G72" s="132">
        <v>0.21</v>
      </c>
      <c r="H72" s="130" t="s">
        <v>198</v>
      </c>
      <c r="I72" s="131">
        <f>D72*E72</f>
        <v>-450</v>
      </c>
      <c r="J72" s="131">
        <f>G72*I72</f>
        <v>-94.5</v>
      </c>
      <c r="K72" s="3"/>
    </row>
    <row r="73" spans="1:11" ht="18" customHeight="1" x14ac:dyDescent="0.4">
      <c r="A73" s="3"/>
      <c r="B73" s="49"/>
      <c r="C73" s="49"/>
      <c r="D73" s="49"/>
      <c r="E73" s="50"/>
      <c r="F73" s="49"/>
      <c r="G73" s="51"/>
      <c r="H73" s="49"/>
      <c r="I73" s="50"/>
      <c r="J73" s="50"/>
      <c r="K73" s="3"/>
    </row>
    <row r="74" spans="1:11" ht="10.9" customHeight="1" x14ac:dyDescent="0.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4">
      <c r="A75" s="2"/>
      <c r="B75" s="2"/>
    </row>
    <row r="76" spans="1:11" x14ac:dyDescent="0.4">
      <c r="A76" s="2" t="s">
        <v>23</v>
      </c>
      <c r="B76" s="2" t="s">
        <v>158</v>
      </c>
    </row>
    <row r="77" spans="1:11" ht="18" customHeight="1" x14ac:dyDescent="0.4">
      <c r="A77" s="2"/>
      <c r="B77" s="257" t="s">
        <v>34</v>
      </c>
      <c r="C77" s="258"/>
      <c r="D77" s="258"/>
      <c r="E77" s="258"/>
      <c r="F77" s="258"/>
      <c r="G77" s="258"/>
      <c r="H77" s="258"/>
      <c r="I77" s="258"/>
      <c r="J77" s="258"/>
      <c r="K77" s="14" t="s">
        <v>35</v>
      </c>
    </row>
    <row r="78" spans="1:11" ht="18" customHeight="1" x14ac:dyDescent="0.4">
      <c r="A78" s="2"/>
      <c r="B78" s="224" t="s">
        <v>36</v>
      </c>
      <c r="C78" s="225"/>
      <c r="D78" s="225"/>
      <c r="E78" s="226"/>
      <c r="F78" s="227" t="s">
        <v>30</v>
      </c>
      <c r="G78" s="213" t="s">
        <v>7</v>
      </c>
      <c r="H78" s="214"/>
      <c r="I78" s="215"/>
      <c r="J78" s="219" t="s">
        <v>18</v>
      </c>
      <c r="K78" s="208" t="s">
        <v>19</v>
      </c>
    </row>
    <row r="79" spans="1:11" ht="18" customHeight="1" x14ac:dyDescent="0.4">
      <c r="A79" s="2"/>
      <c r="B79" s="163" t="s">
        <v>254</v>
      </c>
      <c r="C79" s="164" t="s">
        <v>255</v>
      </c>
      <c r="D79" s="164"/>
      <c r="E79" s="165"/>
      <c r="F79" s="228"/>
      <c r="G79" s="216"/>
      <c r="H79" s="217"/>
      <c r="I79" s="218"/>
      <c r="J79" s="220"/>
      <c r="K79" s="209"/>
    </row>
    <row r="80" spans="1:11" ht="18" customHeight="1" x14ac:dyDescent="0.4">
      <c r="A80" s="2"/>
      <c r="B80" s="166">
        <v>8400</v>
      </c>
      <c r="C80" s="210" t="str">
        <f>VLOOKUP(B80,'H 10 aanwijzingen'!$A$19:$B$70,2)</f>
        <v>Omzet hoog tarief omzetbelasting</v>
      </c>
      <c r="D80" s="211"/>
      <c r="E80" s="212"/>
      <c r="F80" s="167"/>
      <c r="G80" s="229" t="s">
        <v>217</v>
      </c>
      <c r="H80" s="229"/>
      <c r="I80" s="229"/>
      <c r="J80" s="125">
        <v>450</v>
      </c>
      <c r="K80" s="126"/>
    </row>
    <row r="81" spans="1:11" ht="18" customHeight="1" x14ac:dyDescent="0.4">
      <c r="A81" s="2"/>
      <c r="B81" s="166">
        <v>1650</v>
      </c>
      <c r="C81" s="210" t="str">
        <f>VLOOKUP(B81,'H 10 aanwijzingen'!$A$19:$B$70,2)</f>
        <v>Verschuldigde omzetbelasting hoog</v>
      </c>
      <c r="D81" s="211"/>
      <c r="E81" s="212"/>
      <c r="F81" s="167"/>
      <c r="G81" s="229" t="s">
        <v>218</v>
      </c>
      <c r="H81" s="229"/>
      <c r="I81" s="229"/>
      <c r="J81" s="125">
        <v>94.5</v>
      </c>
      <c r="K81" s="126"/>
    </row>
    <row r="82" spans="1:11" ht="18" customHeight="1" x14ac:dyDescent="0.4">
      <c r="A82" s="2"/>
      <c r="B82" s="166">
        <v>1100</v>
      </c>
      <c r="C82" s="264" t="str">
        <f>VLOOKUP(B82,'H 10 aanwijzingen'!$A$19:$B$70,2)</f>
        <v>Debiteuren</v>
      </c>
      <c r="D82" s="265"/>
      <c r="E82" s="266"/>
      <c r="F82" s="167">
        <v>11048</v>
      </c>
      <c r="G82" s="229" t="s">
        <v>216</v>
      </c>
      <c r="H82" s="229"/>
      <c r="I82" s="229"/>
      <c r="J82" s="125"/>
      <c r="K82" s="126">
        <v>544.5</v>
      </c>
    </row>
    <row r="83" spans="1:11" ht="18" customHeight="1" x14ac:dyDescent="0.4">
      <c r="A83" s="2"/>
      <c r="B83" s="189"/>
      <c r="C83" s="249"/>
      <c r="D83" s="249"/>
      <c r="E83" s="249"/>
      <c r="F83" s="190"/>
      <c r="G83" s="246"/>
      <c r="H83" s="247"/>
      <c r="I83" s="248"/>
      <c r="J83" s="169"/>
      <c r="K83" s="170"/>
    </row>
    <row r="84" spans="1:11" ht="18" customHeight="1" x14ac:dyDescent="0.4">
      <c r="A84" s="2"/>
      <c r="B84" s="80"/>
      <c r="C84" s="289"/>
      <c r="D84" s="289"/>
      <c r="E84" s="289"/>
      <c r="F84" s="26"/>
      <c r="G84" s="82"/>
      <c r="H84" s="82"/>
      <c r="I84" s="82"/>
      <c r="J84" s="19"/>
      <c r="K84" s="20"/>
    </row>
    <row r="85" spans="1:11" x14ac:dyDescent="0.4">
      <c r="A85" s="2" t="s">
        <v>24</v>
      </c>
      <c r="B85" s="2" t="s">
        <v>148</v>
      </c>
    </row>
    <row r="86" spans="1:11" ht="10.9" customHeight="1" x14ac:dyDescent="0.4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x14ac:dyDescent="0.4">
      <c r="A87" s="3"/>
      <c r="B87" s="5" t="s">
        <v>93</v>
      </c>
      <c r="C87" s="3"/>
      <c r="D87" s="3"/>
      <c r="E87" s="3"/>
      <c r="F87" s="3"/>
      <c r="G87" s="3"/>
      <c r="H87" s="3"/>
      <c r="I87" s="3"/>
      <c r="J87" s="3"/>
      <c r="K87" s="3"/>
    </row>
    <row r="88" spans="1:11" ht="10.9" customHeight="1" x14ac:dyDescent="0.4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x14ac:dyDescent="0.4">
      <c r="A89" s="3"/>
      <c r="B89" s="6" t="s">
        <v>0</v>
      </c>
      <c r="C89" s="7">
        <v>90</v>
      </c>
      <c r="D89" s="3"/>
      <c r="E89" s="6" t="s">
        <v>9</v>
      </c>
      <c r="F89" s="8" t="s">
        <v>259</v>
      </c>
      <c r="G89" s="3"/>
      <c r="H89" s="287" t="s">
        <v>10</v>
      </c>
      <c r="I89" s="288"/>
      <c r="J89" s="9" t="s">
        <v>270</v>
      </c>
      <c r="K89" s="3"/>
    </row>
    <row r="90" spans="1:11" ht="10.9" customHeight="1" x14ac:dyDescent="0.4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 spans="1:11" x14ac:dyDescent="0.4">
      <c r="A91" s="28"/>
      <c r="B91" s="37" t="s">
        <v>13</v>
      </c>
      <c r="C91" s="28"/>
      <c r="D91" s="28"/>
      <c r="E91" s="28"/>
      <c r="F91" s="28"/>
      <c r="G91" s="28"/>
      <c r="H91" s="28"/>
      <c r="I91" s="28"/>
      <c r="J91" s="28"/>
      <c r="K91" s="28"/>
    </row>
    <row r="92" spans="1:11" ht="10.9" customHeight="1" x14ac:dyDescent="0.4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11" ht="30" x14ac:dyDescent="0.4">
      <c r="A93" s="4"/>
      <c r="B93" s="11" t="s">
        <v>16</v>
      </c>
      <c r="C93" s="71" t="s">
        <v>22</v>
      </c>
      <c r="D93" s="71" t="s">
        <v>31</v>
      </c>
      <c r="E93" s="290" t="s">
        <v>7</v>
      </c>
      <c r="F93" s="291"/>
      <c r="G93" s="291"/>
      <c r="H93" s="292"/>
      <c r="I93" s="10" t="s">
        <v>18</v>
      </c>
      <c r="J93" s="12" t="s">
        <v>19</v>
      </c>
      <c r="K93" s="28"/>
    </row>
    <row r="94" spans="1:11" ht="18" customHeight="1" x14ac:dyDescent="0.4">
      <c r="A94" s="3"/>
      <c r="B94" s="133">
        <v>45424</v>
      </c>
      <c r="C94" s="134">
        <v>7000</v>
      </c>
      <c r="D94" s="120"/>
      <c r="E94" s="274" t="s">
        <v>271</v>
      </c>
      <c r="F94" s="274"/>
      <c r="G94" s="274"/>
      <c r="H94" s="274"/>
      <c r="I94" s="135"/>
      <c r="J94" s="136">
        <v>300</v>
      </c>
      <c r="K94" s="3"/>
    </row>
    <row r="95" spans="1:11" ht="18" customHeight="1" x14ac:dyDescent="0.4">
      <c r="A95" s="3"/>
      <c r="B95" s="133">
        <v>45424</v>
      </c>
      <c r="C95" s="134">
        <v>3000</v>
      </c>
      <c r="D95" s="120">
        <v>30020</v>
      </c>
      <c r="E95" s="274" t="s">
        <v>272</v>
      </c>
      <c r="F95" s="274"/>
      <c r="G95" s="274"/>
      <c r="H95" s="274"/>
      <c r="I95" s="135">
        <v>300</v>
      </c>
      <c r="J95" s="136"/>
      <c r="K95" s="3"/>
    </row>
    <row r="96" spans="1:11" ht="18" customHeight="1" x14ac:dyDescent="0.4">
      <c r="A96" s="3"/>
      <c r="B96" s="47"/>
      <c r="C96" s="45"/>
      <c r="D96" s="46"/>
      <c r="E96" s="270"/>
      <c r="F96" s="270"/>
      <c r="G96" s="270"/>
      <c r="H96" s="270"/>
      <c r="I96" s="52"/>
      <c r="J96" s="15"/>
      <c r="K96" s="3"/>
    </row>
    <row r="97" spans="1:13" ht="10.9" customHeight="1" x14ac:dyDescent="0.4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9" spans="1:13" x14ac:dyDescent="0.4">
      <c r="A99" s="2" t="s">
        <v>25</v>
      </c>
      <c r="B99" s="2" t="s">
        <v>273</v>
      </c>
    </row>
    <row r="100" spans="1:13" ht="18" customHeight="1" x14ac:dyDescent="0.4">
      <c r="A100" s="2"/>
      <c r="B100" s="257" t="s">
        <v>34</v>
      </c>
      <c r="C100" s="258"/>
      <c r="D100" s="258"/>
      <c r="E100" s="258"/>
      <c r="F100" s="258"/>
      <c r="G100" s="258"/>
      <c r="H100" s="258"/>
      <c r="I100" s="258"/>
      <c r="J100" s="258"/>
      <c r="K100" s="14" t="s">
        <v>35</v>
      </c>
    </row>
    <row r="101" spans="1:13" ht="18" customHeight="1" x14ac:dyDescent="0.4">
      <c r="A101" s="2"/>
      <c r="B101" s="224" t="s">
        <v>36</v>
      </c>
      <c r="C101" s="225"/>
      <c r="D101" s="225"/>
      <c r="E101" s="226"/>
      <c r="F101" s="227" t="s">
        <v>30</v>
      </c>
      <c r="G101" s="213" t="s">
        <v>7</v>
      </c>
      <c r="H101" s="214"/>
      <c r="I101" s="215"/>
      <c r="J101" s="219" t="s">
        <v>18</v>
      </c>
      <c r="K101" s="208" t="s">
        <v>19</v>
      </c>
    </row>
    <row r="102" spans="1:13" ht="18" customHeight="1" x14ac:dyDescent="0.4">
      <c r="A102" s="2"/>
      <c r="B102" s="163" t="s">
        <v>254</v>
      </c>
      <c r="C102" s="164" t="s">
        <v>255</v>
      </c>
      <c r="D102" s="164"/>
      <c r="E102" s="165"/>
      <c r="F102" s="228"/>
      <c r="G102" s="216"/>
      <c r="H102" s="217"/>
      <c r="I102" s="218"/>
      <c r="J102" s="220"/>
      <c r="K102" s="209"/>
    </row>
    <row r="103" spans="1:13" ht="18" customHeight="1" x14ac:dyDescent="0.4">
      <c r="A103" s="2"/>
      <c r="B103" s="166">
        <v>7000</v>
      </c>
      <c r="C103" s="210" t="str">
        <f>VLOOKUP(B103,'H 10 aanwijzingen'!$A$19:$B$70,2)</f>
        <v>Inkoopwaarde van de omzet</v>
      </c>
      <c r="D103" s="211"/>
      <c r="E103" s="212"/>
      <c r="F103" s="167"/>
      <c r="G103" s="158" t="s">
        <v>271</v>
      </c>
      <c r="H103" s="158"/>
      <c r="I103" s="158"/>
      <c r="J103" s="188"/>
      <c r="K103" s="187">
        <v>300</v>
      </c>
    </row>
    <row r="104" spans="1:13" ht="18" customHeight="1" x14ac:dyDescent="0.4">
      <c r="A104" s="2"/>
      <c r="B104" s="166">
        <v>3000</v>
      </c>
      <c r="C104" s="264" t="str">
        <f>VLOOKUP(B104,'H 10 aanwijzingen'!$A$19:$B$70,2)</f>
        <v>Voorraad goederen</v>
      </c>
      <c r="D104" s="265"/>
      <c r="E104" s="266"/>
      <c r="F104" s="167">
        <v>30020</v>
      </c>
      <c r="G104" s="267" t="s">
        <v>272</v>
      </c>
      <c r="H104" s="268"/>
      <c r="I104" s="269"/>
      <c r="J104" s="191">
        <v>300</v>
      </c>
      <c r="K104" s="187"/>
    </row>
    <row r="105" spans="1:13" ht="18" customHeight="1" x14ac:dyDescent="0.4">
      <c r="A105" s="2"/>
      <c r="B105" s="189"/>
      <c r="C105" s="249"/>
      <c r="D105" s="249"/>
      <c r="E105" s="249"/>
      <c r="F105" s="190"/>
      <c r="G105" s="246"/>
      <c r="H105" s="247"/>
      <c r="I105" s="248"/>
      <c r="J105" s="169"/>
      <c r="K105" s="170"/>
    </row>
    <row r="106" spans="1:13" ht="18" customHeight="1" x14ac:dyDescent="0.4">
      <c r="A106" s="2"/>
      <c r="B106" s="80"/>
      <c r="C106" s="289"/>
      <c r="D106" s="289"/>
      <c r="E106" s="289"/>
      <c r="F106" s="26"/>
      <c r="G106" s="83"/>
      <c r="H106" s="83"/>
      <c r="I106" s="83"/>
      <c r="J106" s="19"/>
      <c r="K106" s="20"/>
    </row>
    <row r="107" spans="1:13" x14ac:dyDescent="0.4">
      <c r="A107" s="2"/>
      <c r="B107" s="1"/>
    </row>
    <row r="108" spans="1:13" x14ac:dyDescent="0.4">
      <c r="A108" s="2"/>
      <c r="B108" s="1" t="s">
        <v>149</v>
      </c>
    </row>
    <row r="109" spans="1:13" x14ac:dyDescent="0.4">
      <c r="A109" s="2" t="s">
        <v>21</v>
      </c>
      <c r="B109" s="2" t="s">
        <v>94</v>
      </c>
      <c r="D109" s="31"/>
      <c r="G109" s="35"/>
      <c r="H109" s="35"/>
      <c r="I109" s="35"/>
      <c r="J109" s="35"/>
    </row>
    <row r="110" spans="1:13" ht="10.9" customHeight="1" x14ac:dyDescent="0.4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 x14ac:dyDescent="0.4">
      <c r="A111" s="3"/>
      <c r="B111" s="5" t="s">
        <v>20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0.9" customHeight="1" x14ac:dyDescent="0.4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 x14ac:dyDescent="0.4">
      <c r="A113" s="3"/>
      <c r="B113" s="6" t="s">
        <v>0</v>
      </c>
      <c r="C113" s="59">
        <v>20</v>
      </c>
      <c r="D113" s="3"/>
      <c r="E113" s="6" t="s">
        <v>9</v>
      </c>
      <c r="F113" s="8" t="s">
        <v>262</v>
      </c>
      <c r="G113" s="3"/>
      <c r="H113" s="261" t="s">
        <v>10</v>
      </c>
      <c r="I113" s="261"/>
      <c r="J113" s="9" t="s">
        <v>274</v>
      </c>
      <c r="K113" s="3"/>
      <c r="L113" s="3"/>
      <c r="M113" s="3"/>
    </row>
    <row r="114" spans="1:13" x14ac:dyDescent="0.4">
      <c r="A114" s="3"/>
      <c r="B114" s="6" t="s">
        <v>14</v>
      </c>
      <c r="C114" s="60">
        <v>11906.26</v>
      </c>
      <c r="D114" s="3"/>
      <c r="E114" s="6" t="s">
        <v>15</v>
      </c>
      <c r="F114" s="114">
        <f>C114+J119+J120</f>
        <v>13297.76</v>
      </c>
      <c r="G114" s="3"/>
      <c r="H114" s="3"/>
      <c r="I114" s="3"/>
      <c r="J114" s="3"/>
      <c r="K114" s="3"/>
      <c r="L114" s="3"/>
      <c r="M114" s="3"/>
    </row>
    <row r="115" spans="1:13" ht="10.9" customHeight="1" x14ac:dyDescent="0.4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 x14ac:dyDescent="0.4">
      <c r="A116" s="28"/>
      <c r="B116" s="37" t="s">
        <v>13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 ht="10.9" customHeight="1" x14ac:dyDescent="0.4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 ht="30" x14ac:dyDescent="0.4">
      <c r="A118" s="28"/>
      <c r="B118" s="71" t="s">
        <v>16</v>
      </c>
      <c r="C118" s="71" t="s">
        <v>2</v>
      </c>
      <c r="D118" s="71" t="s">
        <v>31</v>
      </c>
      <c r="E118" s="253" t="s">
        <v>7</v>
      </c>
      <c r="F118" s="253"/>
      <c r="G118" s="71" t="s">
        <v>3</v>
      </c>
      <c r="H118" s="71" t="s">
        <v>26</v>
      </c>
      <c r="I118" s="11" t="s">
        <v>256</v>
      </c>
      <c r="J118" s="71" t="s">
        <v>11</v>
      </c>
      <c r="K118" s="71" t="s">
        <v>4</v>
      </c>
      <c r="L118" s="71" t="s">
        <v>17</v>
      </c>
      <c r="M118" s="28"/>
    </row>
    <row r="119" spans="1:13" ht="18" customHeight="1" x14ac:dyDescent="0.4">
      <c r="A119" s="4"/>
      <c r="B119" s="111">
        <v>45453</v>
      </c>
      <c r="C119" s="110">
        <v>1100</v>
      </c>
      <c r="D119" s="110">
        <v>11048</v>
      </c>
      <c r="E119" s="254" t="s">
        <v>214</v>
      </c>
      <c r="F119" s="254"/>
      <c r="G119" s="110"/>
      <c r="H119" s="121"/>
      <c r="I119" s="121"/>
      <c r="J119" s="114">
        <v>1936</v>
      </c>
      <c r="K119" s="122"/>
      <c r="L119" s="113" t="s">
        <v>264</v>
      </c>
      <c r="M119" s="4"/>
    </row>
    <row r="120" spans="1:13" ht="18" customHeight="1" x14ac:dyDescent="0.4">
      <c r="A120" s="4"/>
      <c r="B120" s="111">
        <v>45453</v>
      </c>
      <c r="C120" s="110">
        <v>1100</v>
      </c>
      <c r="D120" s="110">
        <v>11048</v>
      </c>
      <c r="E120" s="249" t="s">
        <v>216</v>
      </c>
      <c r="F120" s="249"/>
      <c r="G120" s="123"/>
      <c r="H120" s="123"/>
      <c r="I120" s="123"/>
      <c r="J120" s="124">
        <v>-544.5</v>
      </c>
      <c r="K120" s="123"/>
      <c r="L120" s="110" t="s">
        <v>269</v>
      </c>
      <c r="M120" s="4"/>
    </row>
    <row r="121" spans="1:13" ht="18" customHeight="1" x14ac:dyDescent="0.4">
      <c r="A121" s="3"/>
      <c r="B121" s="24"/>
      <c r="C121" s="73"/>
      <c r="D121" s="73"/>
      <c r="E121" s="263"/>
      <c r="F121" s="263"/>
      <c r="G121" s="16"/>
      <c r="H121" s="16"/>
      <c r="I121" s="16"/>
      <c r="J121" s="63"/>
      <c r="K121" s="16"/>
      <c r="L121" s="73"/>
      <c r="M121" s="3"/>
    </row>
    <row r="122" spans="1:13" ht="10.9" customHeight="1" x14ac:dyDescent="0.4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 x14ac:dyDescent="0.4">
      <c r="A123" s="2"/>
      <c r="D123" s="31"/>
      <c r="G123" s="35"/>
      <c r="H123" s="35"/>
      <c r="I123" s="35"/>
      <c r="J123" s="35"/>
    </row>
    <row r="124" spans="1:13" x14ac:dyDescent="0.4">
      <c r="A124" s="2" t="s">
        <v>27</v>
      </c>
      <c r="B124" s="2" t="s">
        <v>33</v>
      </c>
      <c r="D124" s="31"/>
      <c r="G124" s="35"/>
      <c r="H124" s="35"/>
      <c r="I124" s="35"/>
      <c r="J124" s="35"/>
    </row>
    <row r="125" spans="1:13" ht="18" customHeight="1" x14ac:dyDescent="0.4">
      <c r="A125" s="2"/>
      <c r="B125" s="257" t="s">
        <v>34</v>
      </c>
      <c r="C125" s="258"/>
      <c r="D125" s="258"/>
      <c r="E125" s="258"/>
      <c r="F125" s="258"/>
      <c r="G125" s="258"/>
      <c r="H125" s="258"/>
      <c r="I125" s="258"/>
      <c r="J125" s="258"/>
      <c r="K125" s="14" t="s">
        <v>35</v>
      </c>
    </row>
    <row r="126" spans="1:13" ht="18" customHeight="1" x14ac:dyDescent="0.4">
      <c r="A126" s="2"/>
      <c r="B126" s="224" t="s">
        <v>36</v>
      </c>
      <c r="C126" s="225"/>
      <c r="D126" s="225"/>
      <c r="E126" s="226"/>
      <c r="F126" s="227" t="s">
        <v>30</v>
      </c>
      <c r="G126" s="213" t="s">
        <v>7</v>
      </c>
      <c r="H126" s="214"/>
      <c r="I126" s="215"/>
      <c r="J126" s="219" t="s">
        <v>18</v>
      </c>
      <c r="K126" s="208" t="s">
        <v>19</v>
      </c>
    </row>
    <row r="127" spans="1:13" ht="18" customHeight="1" x14ac:dyDescent="0.4">
      <c r="A127" s="2"/>
      <c r="B127" s="163" t="s">
        <v>254</v>
      </c>
      <c r="C127" s="164" t="s">
        <v>255</v>
      </c>
      <c r="D127" s="164"/>
      <c r="E127" s="165"/>
      <c r="F127" s="228"/>
      <c r="G127" s="216"/>
      <c r="H127" s="217"/>
      <c r="I127" s="218"/>
      <c r="J127" s="220"/>
      <c r="K127" s="209"/>
    </row>
    <row r="128" spans="1:13" ht="18" customHeight="1" x14ac:dyDescent="0.4">
      <c r="A128" s="2"/>
      <c r="B128" s="166">
        <v>1100</v>
      </c>
      <c r="C128" s="210" t="str">
        <f>VLOOKUP(B128,'H 10 aanwijzingen'!$A$19:$B$70,2)</f>
        <v>Debiteuren</v>
      </c>
      <c r="D128" s="211"/>
      <c r="E128" s="212"/>
      <c r="F128" s="167">
        <v>11048</v>
      </c>
      <c r="G128" s="229" t="s">
        <v>214</v>
      </c>
      <c r="H128" s="229"/>
      <c r="I128" s="229"/>
      <c r="J128" s="125"/>
      <c r="K128" s="126">
        <v>1936</v>
      </c>
    </row>
    <row r="129" spans="1:11" ht="18" customHeight="1" x14ac:dyDescent="0.4">
      <c r="A129" s="2"/>
      <c r="B129" s="166">
        <v>1050</v>
      </c>
      <c r="C129" s="264" t="str">
        <f>VLOOKUP(B129,'H 10 aanwijzingen'!$A$19:$B$70,2)</f>
        <v>Rabobank</v>
      </c>
      <c r="D129" s="265"/>
      <c r="E129" s="266"/>
      <c r="F129" s="167"/>
      <c r="G129" s="229" t="s">
        <v>215</v>
      </c>
      <c r="H129" s="229"/>
      <c r="I129" s="229"/>
      <c r="J129" s="125">
        <v>1936</v>
      </c>
      <c r="K129" s="126"/>
    </row>
    <row r="130" spans="1:11" ht="18" customHeight="1" x14ac:dyDescent="0.4">
      <c r="A130" s="2"/>
      <c r="B130" s="166">
        <v>1100</v>
      </c>
      <c r="C130" s="249" t="str">
        <f>VLOOKUP(B130,'H 10 aanwijzingen'!$A$19:$B$70,2)</f>
        <v>Debiteuren</v>
      </c>
      <c r="D130" s="249"/>
      <c r="E130" s="249"/>
      <c r="F130" s="167">
        <v>11048</v>
      </c>
      <c r="G130" s="229" t="s">
        <v>216</v>
      </c>
      <c r="H130" s="229"/>
      <c r="I130" s="229"/>
      <c r="J130" s="125">
        <v>544.5</v>
      </c>
      <c r="K130" s="126"/>
    </row>
    <row r="131" spans="1:11" ht="18" customHeight="1" x14ac:dyDescent="0.4">
      <c r="A131" s="2"/>
      <c r="B131" s="166">
        <v>1050</v>
      </c>
      <c r="C131" s="249" t="str">
        <f>VLOOKUP(B131,'H 10 aanwijzingen'!$A$19:$B$70,2)</f>
        <v>Rabobank</v>
      </c>
      <c r="D131" s="249"/>
      <c r="E131" s="249"/>
      <c r="F131" s="167"/>
      <c r="G131" s="229" t="s">
        <v>217</v>
      </c>
      <c r="H131" s="229"/>
      <c r="I131" s="229"/>
      <c r="J131" s="125"/>
      <c r="K131" s="126">
        <v>544.5</v>
      </c>
    </row>
    <row r="132" spans="1:11" ht="18" customHeight="1" x14ac:dyDescent="0.4">
      <c r="A132" s="2"/>
      <c r="B132" s="166"/>
      <c r="C132" s="249"/>
      <c r="D132" s="249"/>
      <c r="E132" s="249"/>
      <c r="F132" s="168"/>
      <c r="G132" s="246"/>
      <c r="H132" s="247"/>
      <c r="I132" s="248"/>
      <c r="J132" s="169"/>
      <c r="K132" s="170"/>
    </row>
    <row r="133" spans="1:11" x14ac:dyDescent="0.4">
      <c r="A133" s="2"/>
      <c r="B133" s="1"/>
    </row>
    <row r="134" spans="1:11" x14ac:dyDescent="0.4">
      <c r="A134" s="2"/>
      <c r="B134" s="1"/>
    </row>
    <row r="135" spans="1:11" x14ac:dyDescent="0.4">
      <c r="A135" s="2"/>
      <c r="B135" s="1" t="s">
        <v>150</v>
      </c>
    </row>
    <row r="136" spans="1:11" x14ac:dyDescent="0.4">
      <c r="A136" s="2" t="s">
        <v>21</v>
      </c>
      <c r="B136" s="2" t="s">
        <v>151</v>
      </c>
      <c r="D136" s="31"/>
      <c r="G136" s="35"/>
      <c r="H136" s="35"/>
      <c r="I136" s="35"/>
      <c r="J136" s="35"/>
    </row>
    <row r="137" spans="1:11" ht="15" customHeight="1" x14ac:dyDescent="0.4">
      <c r="B137" s="250" t="s">
        <v>152</v>
      </c>
      <c r="C137" s="251"/>
      <c r="D137" s="251"/>
      <c r="E137" s="251"/>
      <c r="F137" s="251"/>
      <c r="G137" s="251"/>
      <c r="H137" s="251"/>
      <c r="I137" s="251"/>
      <c r="J137" s="13" t="s">
        <v>12</v>
      </c>
    </row>
    <row r="138" spans="1:11" ht="30" x14ac:dyDescent="0.4">
      <c r="B138" s="171" t="s">
        <v>16</v>
      </c>
      <c r="C138" s="171" t="s">
        <v>0</v>
      </c>
      <c r="D138" s="171" t="s">
        <v>29</v>
      </c>
      <c r="E138" s="252" t="s">
        <v>7</v>
      </c>
      <c r="F138" s="252"/>
      <c r="G138" s="252"/>
      <c r="H138" s="252"/>
      <c r="I138" s="178" t="s">
        <v>18</v>
      </c>
      <c r="J138" s="178" t="s">
        <v>19</v>
      </c>
    </row>
    <row r="139" spans="1:11" ht="18" customHeight="1" x14ac:dyDescent="0.4">
      <c r="B139" s="192"/>
      <c r="C139" s="156"/>
      <c r="D139" s="156"/>
      <c r="E139" s="236"/>
      <c r="F139" s="236"/>
      <c r="G139" s="236"/>
      <c r="H139" s="236"/>
      <c r="I139" s="180" t="s">
        <v>128</v>
      </c>
      <c r="J139" s="180" t="s">
        <v>128</v>
      </c>
    </row>
    <row r="140" spans="1:11" ht="18" customHeight="1" x14ac:dyDescent="0.4">
      <c r="B140" s="172">
        <v>45423</v>
      </c>
      <c r="C140" s="155">
        <v>60</v>
      </c>
      <c r="D140" s="155" t="s">
        <v>264</v>
      </c>
      <c r="E140" s="249" t="s">
        <v>214</v>
      </c>
      <c r="F140" s="249"/>
      <c r="G140" s="249"/>
      <c r="H140" s="249"/>
      <c r="I140" s="144">
        <v>1936</v>
      </c>
      <c r="J140" s="144"/>
    </row>
    <row r="141" spans="1:11" ht="18" customHeight="1" x14ac:dyDescent="0.4">
      <c r="B141" s="172">
        <v>45424</v>
      </c>
      <c r="C141" s="155">
        <v>60</v>
      </c>
      <c r="D141" s="155" t="s">
        <v>269</v>
      </c>
      <c r="E141" s="233" t="s">
        <v>216</v>
      </c>
      <c r="F141" s="234"/>
      <c r="G141" s="234"/>
      <c r="H141" s="235"/>
      <c r="I141" s="144"/>
      <c r="J141" s="144">
        <v>544.5</v>
      </c>
    </row>
    <row r="142" spans="1:11" ht="18" customHeight="1" x14ac:dyDescent="0.4">
      <c r="B142" s="173">
        <v>45453</v>
      </c>
      <c r="C142" s="174">
        <v>20</v>
      </c>
      <c r="D142" s="174" t="s">
        <v>274</v>
      </c>
      <c r="E142" s="249" t="s">
        <v>214</v>
      </c>
      <c r="F142" s="249"/>
      <c r="G142" s="249"/>
      <c r="H142" s="249"/>
      <c r="I142" s="144"/>
      <c r="J142" s="179">
        <v>1936</v>
      </c>
    </row>
    <row r="143" spans="1:11" ht="18" customHeight="1" x14ac:dyDescent="0.4">
      <c r="B143" s="173">
        <v>45453</v>
      </c>
      <c r="C143" s="174">
        <v>20</v>
      </c>
      <c r="D143" s="174" t="s">
        <v>274</v>
      </c>
      <c r="E143" s="233" t="s">
        <v>216</v>
      </c>
      <c r="F143" s="234"/>
      <c r="G143" s="234"/>
      <c r="H143" s="235"/>
      <c r="I143" s="144">
        <v>544.5</v>
      </c>
      <c r="J143" s="179"/>
    </row>
    <row r="144" spans="1:11" ht="18" customHeight="1" x14ac:dyDescent="0.4">
      <c r="B144" s="175"/>
      <c r="C144" s="176"/>
      <c r="D144" s="176"/>
      <c r="E144" s="243"/>
      <c r="F144" s="244"/>
      <c r="G144" s="244"/>
      <c r="H144" s="245"/>
      <c r="I144" s="180"/>
      <c r="J144" s="181"/>
    </row>
    <row r="146" spans="1:10" x14ac:dyDescent="0.4">
      <c r="A146" s="25" t="s">
        <v>27</v>
      </c>
      <c r="B146" s="29" t="s">
        <v>153</v>
      </c>
    </row>
    <row r="147" spans="1:10" ht="15" customHeight="1" x14ac:dyDescent="0.4">
      <c r="B147" s="255" t="s">
        <v>154</v>
      </c>
      <c r="C147" s="256"/>
      <c r="D147" s="256"/>
      <c r="E147" s="256"/>
      <c r="F147" s="256"/>
      <c r="G147" s="256"/>
      <c r="H147" s="256"/>
      <c r="I147" s="256"/>
      <c r="J147" s="64" t="s">
        <v>12</v>
      </c>
    </row>
    <row r="148" spans="1:10" ht="30" x14ac:dyDescent="0.4">
      <c r="A148" s="31"/>
      <c r="B148" s="171" t="s">
        <v>16</v>
      </c>
      <c r="C148" s="171" t="s">
        <v>0</v>
      </c>
      <c r="D148" s="171" t="s">
        <v>29</v>
      </c>
      <c r="E148" s="284" t="s">
        <v>7</v>
      </c>
      <c r="F148" s="285"/>
      <c r="G148" s="286"/>
      <c r="H148" s="171" t="s">
        <v>28</v>
      </c>
      <c r="I148" s="178" t="s">
        <v>18</v>
      </c>
      <c r="J148" s="178" t="s">
        <v>19</v>
      </c>
    </row>
    <row r="149" spans="1:10" ht="18" customHeight="1" x14ac:dyDescent="0.4">
      <c r="B149" s="192"/>
      <c r="C149" s="156"/>
      <c r="D149" s="156"/>
      <c r="E149" s="236"/>
      <c r="F149" s="236"/>
      <c r="G149" s="236"/>
      <c r="H149" s="162"/>
      <c r="I149" s="180" t="s">
        <v>132</v>
      </c>
      <c r="J149" s="195"/>
    </row>
    <row r="150" spans="1:10" ht="18" customHeight="1" x14ac:dyDescent="0.4">
      <c r="B150" s="172">
        <v>45423</v>
      </c>
      <c r="C150" s="155">
        <v>60</v>
      </c>
      <c r="D150" s="155" t="s">
        <v>264</v>
      </c>
      <c r="E150" s="249" t="s">
        <v>219</v>
      </c>
      <c r="F150" s="249"/>
      <c r="G150" s="249"/>
      <c r="H150" s="128" t="s">
        <v>214</v>
      </c>
      <c r="I150" s="144">
        <v>1936</v>
      </c>
      <c r="J150" s="144"/>
    </row>
    <row r="151" spans="1:10" ht="18" customHeight="1" x14ac:dyDescent="0.4">
      <c r="B151" s="172">
        <v>45424</v>
      </c>
      <c r="C151" s="155">
        <v>60</v>
      </c>
      <c r="D151" s="155" t="s">
        <v>269</v>
      </c>
      <c r="E151" s="233" t="s">
        <v>220</v>
      </c>
      <c r="F151" s="234"/>
      <c r="G151" s="235"/>
      <c r="H151" s="128" t="s">
        <v>216</v>
      </c>
      <c r="I151" s="144"/>
      <c r="J151" s="144">
        <v>544.5</v>
      </c>
    </row>
    <row r="152" spans="1:10" ht="18" customHeight="1" x14ac:dyDescent="0.4">
      <c r="B152" s="173">
        <v>45453</v>
      </c>
      <c r="C152" s="174">
        <v>20</v>
      </c>
      <c r="D152" s="174" t="s">
        <v>274</v>
      </c>
      <c r="E152" s="221" t="s">
        <v>264</v>
      </c>
      <c r="F152" s="222"/>
      <c r="G152" s="223"/>
      <c r="H152" s="128" t="s">
        <v>214</v>
      </c>
      <c r="I152" s="144"/>
      <c r="J152" s="179">
        <v>1936</v>
      </c>
    </row>
    <row r="153" spans="1:10" ht="18" customHeight="1" x14ac:dyDescent="0.4">
      <c r="B153" s="173">
        <v>45453</v>
      </c>
      <c r="C153" s="174">
        <v>20</v>
      </c>
      <c r="D153" s="174" t="s">
        <v>274</v>
      </c>
      <c r="E153" s="221" t="s">
        <v>269</v>
      </c>
      <c r="F153" s="222"/>
      <c r="G153" s="223"/>
      <c r="H153" s="128" t="s">
        <v>216</v>
      </c>
      <c r="I153" s="144">
        <v>544.5</v>
      </c>
      <c r="J153" s="179"/>
    </row>
    <row r="154" spans="1:10" ht="18" customHeight="1" x14ac:dyDescent="0.4">
      <c r="B154" s="175"/>
      <c r="C154" s="176"/>
      <c r="D154" s="176"/>
      <c r="E154" s="281"/>
      <c r="F154" s="282"/>
      <c r="G154" s="283"/>
      <c r="H154" s="157"/>
      <c r="I154" s="180"/>
      <c r="J154" s="181"/>
    </row>
    <row r="155" spans="1:10" x14ac:dyDescent="0.4">
      <c r="A155" s="2"/>
      <c r="B155" s="1"/>
    </row>
    <row r="156" spans="1:10" x14ac:dyDescent="0.4">
      <c r="A156" s="2" t="s">
        <v>24</v>
      </c>
      <c r="B156" s="2" t="s">
        <v>155</v>
      </c>
    </row>
    <row r="157" spans="1:10" x14ac:dyDescent="0.4">
      <c r="A157" s="2"/>
      <c r="B157" s="237" t="s">
        <v>156</v>
      </c>
      <c r="C157" s="238"/>
      <c r="D157" s="238"/>
      <c r="E157" s="238"/>
      <c r="F157" s="238"/>
      <c r="G157" s="238"/>
      <c r="H157" s="238"/>
      <c r="I157" s="238"/>
      <c r="J157" s="239"/>
    </row>
    <row r="158" spans="1:10" ht="30" x14ac:dyDescent="0.4">
      <c r="A158" s="2"/>
      <c r="B158" s="177" t="s">
        <v>16</v>
      </c>
      <c r="C158" s="177" t="s">
        <v>0</v>
      </c>
      <c r="D158" s="177" t="s">
        <v>29</v>
      </c>
      <c r="E158" s="240" t="s">
        <v>7</v>
      </c>
      <c r="F158" s="241"/>
      <c r="G158" s="242"/>
      <c r="H158" s="182" t="s">
        <v>112</v>
      </c>
      <c r="I158" s="182" t="s">
        <v>113</v>
      </c>
      <c r="J158" s="182" t="s">
        <v>114</v>
      </c>
    </row>
    <row r="159" spans="1:10" ht="18" customHeight="1" x14ac:dyDescent="0.4">
      <c r="A159" s="2"/>
      <c r="B159" s="183">
        <v>45413</v>
      </c>
      <c r="C159" s="184"/>
      <c r="D159" s="184"/>
      <c r="E159" s="230" t="s">
        <v>14</v>
      </c>
      <c r="F159" s="231"/>
      <c r="G159" s="232"/>
      <c r="H159" s="185"/>
      <c r="I159" s="185"/>
      <c r="J159" s="185">
        <v>8</v>
      </c>
    </row>
    <row r="160" spans="1:10" ht="18" customHeight="1" x14ac:dyDescent="0.4">
      <c r="A160" s="2"/>
      <c r="B160" s="183">
        <v>45420</v>
      </c>
      <c r="C160" s="184">
        <v>50</v>
      </c>
      <c r="D160" s="184" t="s">
        <v>260</v>
      </c>
      <c r="E160" s="230" t="s">
        <v>208</v>
      </c>
      <c r="F160" s="231"/>
      <c r="G160" s="232"/>
      <c r="H160" s="185">
        <v>9</v>
      </c>
      <c r="I160" s="185"/>
      <c r="J160" s="185">
        <v>17</v>
      </c>
    </row>
    <row r="161" spans="1:10" ht="18" customHeight="1" x14ac:dyDescent="0.4">
      <c r="A161" s="2"/>
      <c r="B161" s="183">
        <v>45423</v>
      </c>
      <c r="C161" s="184">
        <v>90</v>
      </c>
      <c r="D161" s="184" t="s">
        <v>265</v>
      </c>
      <c r="E161" s="230" t="s">
        <v>266</v>
      </c>
      <c r="F161" s="231"/>
      <c r="G161" s="232"/>
      <c r="H161" s="185"/>
      <c r="I161" s="185">
        <v>2</v>
      </c>
      <c r="J161" s="185">
        <v>15</v>
      </c>
    </row>
    <row r="162" spans="1:10" ht="18" customHeight="1" x14ac:dyDescent="0.4">
      <c r="A162" s="2"/>
      <c r="B162" s="183">
        <v>45424</v>
      </c>
      <c r="C162" s="184">
        <v>90</v>
      </c>
      <c r="D162" s="184" t="s">
        <v>270</v>
      </c>
      <c r="E162" s="275" t="s">
        <v>271</v>
      </c>
      <c r="F162" s="276"/>
      <c r="G162" s="277"/>
      <c r="H162" s="196">
        <v>1</v>
      </c>
      <c r="I162" s="196"/>
      <c r="J162" s="196">
        <v>16</v>
      </c>
    </row>
    <row r="163" spans="1:10" ht="18" customHeight="1" x14ac:dyDescent="0.4">
      <c r="A163" s="2"/>
      <c r="B163" s="193"/>
      <c r="C163" s="194"/>
      <c r="D163" s="194"/>
      <c r="E163" s="278"/>
      <c r="F163" s="279"/>
      <c r="G163" s="280"/>
      <c r="H163" s="195"/>
      <c r="I163" s="195"/>
      <c r="J163" s="195"/>
    </row>
    <row r="164" spans="1:10" ht="18" customHeight="1" x14ac:dyDescent="0.4">
      <c r="A164" s="2"/>
      <c r="B164" s="1"/>
    </row>
  </sheetData>
  <mergeCells count="115">
    <mergeCell ref="C106:E106"/>
    <mergeCell ref="E141:H141"/>
    <mergeCell ref="E151:G151"/>
    <mergeCell ref="E161:G161"/>
    <mergeCell ref="D8:E8"/>
    <mergeCell ref="F10:G10"/>
    <mergeCell ref="G26:I26"/>
    <mergeCell ref="K24:K25"/>
    <mergeCell ref="E43:H43"/>
    <mergeCell ref="E44:H44"/>
    <mergeCell ref="K49:K50"/>
    <mergeCell ref="G27:I27"/>
    <mergeCell ref="G28:I28"/>
    <mergeCell ref="G29:I29"/>
    <mergeCell ref="H36:I36"/>
    <mergeCell ref="E40:H40"/>
    <mergeCell ref="E41:H41"/>
    <mergeCell ref="C27:E27"/>
    <mergeCell ref="C28:E28"/>
    <mergeCell ref="C29:E29"/>
    <mergeCell ref="C30:E30"/>
    <mergeCell ref="E93:H93"/>
    <mergeCell ref="E94:H94"/>
    <mergeCell ref="E95:H95"/>
    <mergeCell ref="B100:J100"/>
    <mergeCell ref="B101:E101"/>
    <mergeCell ref="J101:J102"/>
    <mergeCell ref="K101:K102"/>
    <mergeCell ref="G80:I80"/>
    <mergeCell ref="G81:I81"/>
    <mergeCell ref="G82:I82"/>
    <mergeCell ref="H89:I89"/>
    <mergeCell ref="C84:E84"/>
    <mergeCell ref="B137:I137"/>
    <mergeCell ref="E138:H138"/>
    <mergeCell ref="E139:H139"/>
    <mergeCell ref="E140:H140"/>
    <mergeCell ref="C130:E130"/>
    <mergeCell ref="C131:E131"/>
    <mergeCell ref="C132:E132"/>
    <mergeCell ref="G132:I132"/>
    <mergeCell ref="E121:F121"/>
    <mergeCell ref="G128:I128"/>
    <mergeCell ref="G129:I129"/>
    <mergeCell ref="C128:E128"/>
    <mergeCell ref="C129:E129"/>
    <mergeCell ref="E159:G159"/>
    <mergeCell ref="E160:G160"/>
    <mergeCell ref="E162:G162"/>
    <mergeCell ref="E163:G163"/>
    <mergeCell ref="B23:J23"/>
    <mergeCell ref="B24:E24"/>
    <mergeCell ref="F24:F25"/>
    <mergeCell ref="G24:I25"/>
    <mergeCell ref="J24:J25"/>
    <mergeCell ref="C26:E26"/>
    <mergeCell ref="E150:G150"/>
    <mergeCell ref="E152:G152"/>
    <mergeCell ref="E153:G153"/>
    <mergeCell ref="E154:G154"/>
    <mergeCell ref="B157:J157"/>
    <mergeCell ref="E158:G158"/>
    <mergeCell ref="E142:H142"/>
    <mergeCell ref="E143:H143"/>
    <mergeCell ref="E144:H144"/>
    <mergeCell ref="B147:I147"/>
    <mergeCell ref="E148:G148"/>
    <mergeCell ref="E149:G149"/>
    <mergeCell ref="G130:I130"/>
    <mergeCell ref="G131:I131"/>
    <mergeCell ref="G54:I54"/>
    <mergeCell ref="C55:E55"/>
    <mergeCell ref="G55:I55"/>
    <mergeCell ref="B77:J77"/>
    <mergeCell ref="B78:E78"/>
    <mergeCell ref="F78:F79"/>
    <mergeCell ref="G78:I79"/>
    <mergeCell ref="J78:J79"/>
    <mergeCell ref="G30:I30"/>
    <mergeCell ref="B48:J48"/>
    <mergeCell ref="B49:E49"/>
    <mergeCell ref="F49:F50"/>
    <mergeCell ref="G49:I50"/>
    <mergeCell ref="J49:J50"/>
    <mergeCell ref="D63:E63"/>
    <mergeCell ref="F65:G65"/>
    <mergeCell ref="C51:E51"/>
    <mergeCell ref="C52:E52"/>
    <mergeCell ref="C53:E53"/>
    <mergeCell ref="C54:E54"/>
    <mergeCell ref="E42:H42"/>
    <mergeCell ref="C104:E104"/>
    <mergeCell ref="C105:E105"/>
    <mergeCell ref="G105:I105"/>
    <mergeCell ref="B125:J125"/>
    <mergeCell ref="B126:E126"/>
    <mergeCell ref="F126:F127"/>
    <mergeCell ref="G126:I127"/>
    <mergeCell ref="J126:J127"/>
    <mergeCell ref="K78:K79"/>
    <mergeCell ref="C80:E80"/>
    <mergeCell ref="C81:E81"/>
    <mergeCell ref="C82:E82"/>
    <mergeCell ref="C83:E83"/>
    <mergeCell ref="G83:I83"/>
    <mergeCell ref="K126:K127"/>
    <mergeCell ref="G104:I104"/>
    <mergeCell ref="H113:I113"/>
    <mergeCell ref="E118:F118"/>
    <mergeCell ref="E119:F119"/>
    <mergeCell ref="E120:F120"/>
    <mergeCell ref="F101:F102"/>
    <mergeCell ref="G101:I102"/>
    <mergeCell ref="C103:E103"/>
    <mergeCell ref="E96:H96"/>
  </mergeCells>
  <pageMargins left="0.7" right="0.7" top="0.75" bottom="0.75" header="0.3" footer="0.3"/>
  <ignoredErrors>
    <ignoredError sqref="C26:E29 C51:E53 C80:E82 C128:E131" evalError="1"/>
    <ignoredError sqref="H10:H12 H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5C82-5594-4278-A401-8149E8C7F2E2}">
  <dimension ref="A1:M293"/>
  <sheetViews>
    <sheetView showGridLines="0" tabSelected="1" topLeftCell="A128" zoomScale="85" zoomScaleNormal="85" workbookViewId="0">
      <selection activeCell="J139" sqref="J139"/>
    </sheetView>
  </sheetViews>
  <sheetFormatPr defaultColWidth="8.86328125" defaultRowHeight="15" x14ac:dyDescent="0.4"/>
  <cols>
    <col min="1" max="1" width="2.86328125" style="25" customWidth="1"/>
    <col min="2" max="2" width="14.265625" style="25" customWidth="1"/>
    <col min="3" max="3" width="14.1328125" style="25" customWidth="1"/>
    <col min="4" max="4" width="12.73046875" style="25" customWidth="1"/>
    <col min="5" max="5" width="18.265625" style="25" customWidth="1"/>
    <col min="6" max="6" width="13" style="25" customWidth="1"/>
    <col min="7" max="7" width="9.1328125" style="25" customWidth="1"/>
    <col min="8" max="8" width="11" style="25" customWidth="1"/>
    <col min="9" max="9" width="16.73046875" style="25" customWidth="1"/>
    <col min="10" max="10" width="13.3984375" style="25" customWidth="1"/>
    <col min="11" max="11" width="14.1328125" style="25" customWidth="1"/>
    <col min="12" max="12" width="10.73046875" style="25" customWidth="1"/>
    <col min="13" max="13" width="2.3984375" style="25" customWidth="1"/>
    <col min="14" max="16384" width="8.86328125" style="25"/>
  </cols>
  <sheetData>
    <row r="1" spans="1:12" x14ac:dyDescent="0.4">
      <c r="B1" s="1" t="s">
        <v>194</v>
      </c>
      <c r="D1" s="1" t="s">
        <v>159</v>
      </c>
    </row>
    <row r="2" spans="1:12" x14ac:dyDescent="0.4">
      <c r="B2" s="33"/>
    </row>
    <row r="3" spans="1:12" ht="18" customHeight="1" x14ac:dyDescent="0.4">
      <c r="B3" s="1" t="s">
        <v>160</v>
      </c>
    </row>
    <row r="4" spans="1:12" ht="18" customHeight="1" x14ac:dyDescent="0.4">
      <c r="A4" s="25" t="s">
        <v>21</v>
      </c>
      <c r="B4" s="2" t="s">
        <v>136</v>
      </c>
    </row>
    <row r="5" spans="1:12" ht="10.9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3"/>
    </row>
    <row r="6" spans="1:12" ht="18" customHeight="1" x14ac:dyDescent="0.4">
      <c r="A6" s="3"/>
      <c r="B6" s="5" t="s">
        <v>102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0.9" customHeight="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3"/>
    </row>
    <row r="8" spans="1:12" ht="18" customHeight="1" x14ac:dyDescent="0.4">
      <c r="A8" s="3"/>
      <c r="B8" s="38" t="s">
        <v>6</v>
      </c>
      <c r="C8" s="109">
        <v>14030</v>
      </c>
      <c r="D8" s="262" t="s">
        <v>195</v>
      </c>
      <c r="E8" s="262"/>
      <c r="F8" s="3"/>
      <c r="G8" s="3"/>
      <c r="H8" s="3"/>
      <c r="I8" s="3"/>
      <c r="J8" s="3"/>
      <c r="K8" s="3"/>
      <c r="L8" s="3"/>
    </row>
    <row r="9" spans="1:12" ht="10.9" customHeight="1" x14ac:dyDescent="0.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3"/>
    </row>
    <row r="10" spans="1:12" ht="18" customHeight="1" x14ac:dyDescent="0.4">
      <c r="A10" s="3"/>
      <c r="B10" s="38" t="s">
        <v>0</v>
      </c>
      <c r="C10" s="39">
        <v>50</v>
      </c>
      <c r="D10" s="4"/>
      <c r="E10" s="38" t="s">
        <v>9</v>
      </c>
      <c r="F10" s="39" t="s">
        <v>275</v>
      </c>
      <c r="G10" s="40"/>
      <c r="H10" s="259" t="s">
        <v>10</v>
      </c>
      <c r="I10" s="260"/>
      <c r="J10" s="39" t="s">
        <v>276</v>
      </c>
      <c r="K10" s="3"/>
      <c r="L10" s="3"/>
    </row>
    <row r="11" spans="1:12" ht="18" customHeight="1" x14ac:dyDescent="0.4">
      <c r="A11" s="3"/>
      <c r="B11" s="38" t="s">
        <v>7</v>
      </c>
      <c r="C11" s="110" t="s">
        <v>196</v>
      </c>
      <c r="D11" s="4"/>
      <c r="E11" s="38" t="s">
        <v>32</v>
      </c>
      <c r="F11" s="112" t="s">
        <v>197</v>
      </c>
      <c r="G11" s="4"/>
      <c r="H11" s="259" t="s">
        <v>1</v>
      </c>
      <c r="I11" s="260"/>
      <c r="J11" s="111">
        <v>45574</v>
      </c>
      <c r="K11" s="3"/>
      <c r="L11" s="3"/>
    </row>
    <row r="12" spans="1:12" ht="18" customHeight="1" x14ac:dyDescent="0.4">
      <c r="A12" s="3"/>
      <c r="B12" s="38" t="s">
        <v>8</v>
      </c>
      <c r="C12" s="111">
        <v>45604</v>
      </c>
      <c r="D12" s="41"/>
      <c r="E12" s="38" t="s">
        <v>5</v>
      </c>
      <c r="F12" s="113">
        <v>68965</v>
      </c>
      <c r="G12" s="43"/>
      <c r="H12" s="259" t="s">
        <v>11</v>
      </c>
      <c r="I12" s="260"/>
      <c r="J12" s="114">
        <f>J17+K17+J18+K18</f>
        <v>3920.4</v>
      </c>
      <c r="K12" s="3" t="s">
        <v>12</v>
      </c>
      <c r="L12" s="3"/>
    </row>
    <row r="13" spans="1:12" ht="10.9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"/>
    </row>
    <row r="14" spans="1:12" ht="18" customHeight="1" x14ac:dyDescent="0.4">
      <c r="A14" s="3"/>
      <c r="B14" s="34" t="s">
        <v>13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0.9" customHeight="1" x14ac:dyDescent="0.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3"/>
    </row>
    <row r="16" spans="1:12" ht="33.6" customHeight="1" x14ac:dyDescent="0.4">
      <c r="A16" s="4"/>
      <c r="B16" s="10" t="s">
        <v>103</v>
      </c>
      <c r="C16" s="10" t="s">
        <v>2</v>
      </c>
      <c r="D16" s="11" t="s">
        <v>104</v>
      </c>
      <c r="E16" s="11" t="s">
        <v>161</v>
      </c>
      <c r="F16" s="71" t="s">
        <v>105</v>
      </c>
      <c r="G16" s="84" t="s">
        <v>3</v>
      </c>
      <c r="H16" s="10" t="s">
        <v>26</v>
      </c>
      <c r="I16" s="11" t="s">
        <v>256</v>
      </c>
      <c r="J16" s="10" t="s">
        <v>11</v>
      </c>
      <c r="K16" s="10" t="s">
        <v>4</v>
      </c>
      <c r="L16" s="3"/>
    </row>
    <row r="17" spans="1:12" ht="18" customHeight="1" x14ac:dyDescent="0.4">
      <c r="A17" s="3"/>
      <c r="B17" s="115">
        <v>30020</v>
      </c>
      <c r="C17" s="115">
        <v>3000</v>
      </c>
      <c r="D17" s="116">
        <v>8</v>
      </c>
      <c r="E17" s="137">
        <v>0.1</v>
      </c>
      <c r="F17" s="138">
        <v>270</v>
      </c>
      <c r="G17" s="139">
        <v>1</v>
      </c>
      <c r="H17" s="118">
        <v>0.21</v>
      </c>
      <c r="I17" s="119" t="s">
        <v>198</v>
      </c>
      <c r="J17" s="117">
        <f>D17*F17</f>
        <v>2160</v>
      </c>
      <c r="K17" s="117">
        <f>H17*J17</f>
        <v>453.59999999999997</v>
      </c>
      <c r="L17" s="3"/>
    </row>
    <row r="18" spans="1:12" s="36" customFormat="1" ht="18" customHeight="1" x14ac:dyDescent="0.4">
      <c r="A18" s="87"/>
      <c r="B18" s="115">
        <v>30021</v>
      </c>
      <c r="C18" s="115">
        <v>3000</v>
      </c>
      <c r="D18" s="116">
        <v>6</v>
      </c>
      <c r="E18" s="137">
        <v>0.1</v>
      </c>
      <c r="F18" s="138">
        <v>180</v>
      </c>
      <c r="G18" s="139">
        <v>1</v>
      </c>
      <c r="H18" s="118">
        <v>0.21</v>
      </c>
      <c r="I18" s="119" t="s">
        <v>198</v>
      </c>
      <c r="J18" s="117">
        <f>D18*F18</f>
        <v>1080</v>
      </c>
      <c r="K18" s="117">
        <f>H18*J18</f>
        <v>226.79999999999998</v>
      </c>
      <c r="L18" s="87"/>
    </row>
    <row r="19" spans="1:12" ht="18" customHeight="1" x14ac:dyDescent="0.4">
      <c r="A19" s="3"/>
      <c r="B19" s="44"/>
      <c r="C19" s="44"/>
      <c r="D19" s="23"/>
      <c r="E19" s="85"/>
      <c r="F19" s="48"/>
      <c r="G19" s="86"/>
      <c r="H19" s="21"/>
      <c r="I19" s="22"/>
      <c r="J19" s="17"/>
      <c r="K19" s="17"/>
      <c r="L19" s="3"/>
    </row>
    <row r="20" spans="1:12" ht="10.9" customHeight="1" x14ac:dyDescent="0.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3"/>
    </row>
    <row r="21" spans="1:12" ht="18" customHeight="1" x14ac:dyDescent="0.4"/>
    <row r="22" spans="1:12" ht="18" customHeight="1" x14ac:dyDescent="0.4">
      <c r="A22" s="2" t="s">
        <v>27</v>
      </c>
      <c r="B22" s="2" t="s">
        <v>137</v>
      </c>
    </row>
    <row r="23" spans="1:12" ht="18" customHeight="1" x14ac:dyDescent="0.4">
      <c r="A23" s="2"/>
      <c r="B23" s="257" t="s">
        <v>34</v>
      </c>
      <c r="C23" s="258"/>
      <c r="D23" s="258"/>
      <c r="E23" s="258"/>
      <c r="F23" s="258"/>
      <c r="G23" s="258"/>
      <c r="H23" s="258"/>
      <c r="I23" s="258"/>
      <c r="J23" s="258"/>
      <c r="K23" s="14" t="s">
        <v>35</v>
      </c>
    </row>
    <row r="24" spans="1:12" ht="18" customHeight="1" x14ac:dyDescent="0.4">
      <c r="A24" s="2"/>
      <c r="B24" s="224" t="s">
        <v>36</v>
      </c>
      <c r="C24" s="225"/>
      <c r="D24" s="225"/>
      <c r="E24" s="226"/>
      <c r="F24" s="227" t="s">
        <v>30</v>
      </c>
      <c r="G24" s="213" t="s">
        <v>7</v>
      </c>
      <c r="H24" s="214"/>
      <c r="I24" s="215"/>
      <c r="J24" s="219" t="s">
        <v>18</v>
      </c>
      <c r="K24" s="208" t="s">
        <v>19</v>
      </c>
    </row>
    <row r="25" spans="1:12" ht="18" customHeight="1" x14ac:dyDescent="0.4">
      <c r="A25" s="2"/>
      <c r="B25" s="163" t="s">
        <v>254</v>
      </c>
      <c r="C25" s="164" t="s">
        <v>255</v>
      </c>
      <c r="D25" s="164"/>
      <c r="E25" s="165"/>
      <c r="F25" s="228"/>
      <c r="G25" s="216"/>
      <c r="H25" s="217"/>
      <c r="I25" s="218"/>
      <c r="J25" s="220"/>
      <c r="K25" s="209"/>
    </row>
    <row r="26" spans="1:12" ht="18" customHeight="1" x14ac:dyDescent="0.4">
      <c r="A26" s="2"/>
      <c r="B26" s="166">
        <v>3000</v>
      </c>
      <c r="C26" s="210" t="str">
        <f>VLOOKUP(B26,'H 10 aanwijzingen'!$A$19:$B$70,2)</f>
        <v>Voorraad goederen</v>
      </c>
      <c r="D26" s="211"/>
      <c r="E26" s="212"/>
      <c r="F26" s="167">
        <v>30020</v>
      </c>
      <c r="G26" s="229" t="s">
        <v>221</v>
      </c>
      <c r="H26" s="229"/>
      <c r="I26" s="229"/>
      <c r="J26" s="125">
        <v>2160</v>
      </c>
      <c r="K26" s="126"/>
    </row>
    <row r="27" spans="1:12" ht="18" customHeight="1" x14ac:dyDescent="0.4">
      <c r="A27" s="2"/>
      <c r="B27" s="166">
        <v>3000</v>
      </c>
      <c r="C27" s="264" t="str">
        <f>VLOOKUP(B27,'H 10 aanwijzingen'!$A$19:$B$70,2)</f>
        <v>Voorraad goederen</v>
      </c>
      <c r="D27" s="265"/>
      <c r="E27" s="266"/>
      <c r="F27" s="167">
        <v>30021</v>
      </c>
      <c r="G27" s="221" t="s">
        <v>222</v>
      </c>
      <c r="H27" s="222"/>
      <c r="I27" s="223"/>
      <c r="J27" s="125">
        <v>1080</v>
      </c>
      <c r="K27" s="126"/>
    </row>
    <row r="28" spans="1:12" ht="18" customHeight="1" x14ac:dyDescent="0.4">
      <c r="A28" s="2"/>
      <c r="B28" s="166">
        <v>1600</v>
      </c>
      <c r="C28" s="249" t="str">
        <f>VLOOKUP(B28,'H 10 aanwijzingen'!$A$19:$B$70,2)</f>
        <v>Te verrekenen omzetbelasting</v>
      </c>
      <c r="D28" s="249"/>
      <c r="E28" s="249"/>
      <c r="F28" s="167"/>
      <c r="G28" s="221" t="s">
        <v>223</v>
      </c>
      <c r="H28" s="222"/>
      <c r="I28" s="223"/>
      <c r="J28" s="125">
        <v>680.4</v>
      </c>
      <c r="K28" s="126"/>
    </row>
    <row r="29" spans="1:12" ht="18" customHeight="1" x14ac:dyDescent="0.4">
      <c r="A29" s="2"/>
      <c r="B29" s="166">
        <v>1400</v>
      </c>
      <c r="C29" s="249" t="str">
        <f>VLOOKUP(B29,'H 10 aanwijzingen'!$A$19:$B$70,2)</f>
        <v>Crediteuren</v>
      </c>
      <c r="D29" s="249"/>
      <c r="E29" s="249"/>
      <c r="F29" s="167">
        <v>14030</v>
      </c>
      <c r="G29" s="221" t="s">
        <v>224</v>
      </c>
      <c r="H29" s="222"/>
      <c r="I29" s="223"/>
      <c r="J29" s="125"/>
      <c r="K29" s="126">
        <f>SUM(J26:J28)</f>
        <v>3920.4</v>
      </c>
    </row>
    <row r="30" spans="1:12" ht="18" customHeight="1" x14ac:dyDescent="0.4">
      <c r="B30" s="166"/>
      <c r="C30" s="249"/>
      <c r="D30" s="249"/>
      <c r="E30" s="249"/>
      <c r="F30" s="168"/>
      <c r="G30" s="246"/>
      <c r="H30" s="247"/>
      <c r="I30" s="248"/>
      <c r="J30" s="169"/>
      <c r="K30" s="170"/>
    </row>
    <row r="31" spans="1:12" ht="18" customHeight="1" x14ac:dyDescent="0.4">
      <c r="B31" s="80"/>
      <c r="C31" s="29"/>
      <c r="D31" s="29"/>
      <c r="E31" s="29"/>
      <c r="F31" s="26"/>
      <c r="G31" s="82"/>
      <c r="H31" s="82"/>
      <c r="I31" s="82"/>
      <c r="J31" s="19"/>
      <c r="K31" s="20"/>
    </row>
    <row r="32" spans="1:12" ht="18" customHeight="1" x14ac:dyDescent="0.4">
      <c r="B32" s="2"/>
    </row>
    <row r="33" spans="1:12" ht="18" customHeight="1" x14ac:dyDescent="0.4">
      <c r="B33" s="1" t="s">
        <v>162</v>
      </c>
    </row>
    <row r="34" spans="1:12" ht="18" customHeight="1" x14ac:dyDescent="0.4">
      <c r="A34" s="25" t="s">
        <v>21</v>
      </c>
      <c r="B34" s="2" t="s">
        <v>174</v>
      </c>
    </row>
    <row r="35" spans="1:12" ht="10.9" customHeight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18" customHeight="1" x14ac:dyDescent="0.4">
      <c r="A36" s="3"/>
      <c r="B36" s="5" t="s">
        <v>102</v>
      </c>
      <c r="C36" s="3"/>
      <c r="D36" s="3"/>
      <c r="E36" s="3"/>
      <c r="F36" s="3"/>
      <c r="G36" s="3"/>
      <c r="H36" s="3"/>
      <c r="I36" s="3"/>
      <c r="J36" s="3"/>
      <c r="K36" s="3"/>
      <c r="L36" s="28"/>
    </row>
    <row r="37" spans="1:12" ht="10.9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8" customHeight="1" x14ac:dyDescent="0.4">
      <c r="A38" s="3"/>
      <c r="B38" s="38" t="s">
        <v>6</v>
      </c>
      <c r="C38" s="109">
        <v>14030</v>
      </c>
      <c r="D38" s="262" t="s">
        <v>195</v>
      </c>
      <c r="E38" s="262"/>
      <c r="F38" s="3"/>
      <c r="G38" s="3"/>
      <c r="H38" s="3"/>
      <c r="I38" s="3"/>
      <c r="J38" s="3"/>
      <c r="K38" s="3"/>
      <c r="L38" s="28"/>
    </row>
    <row r="39" spans="1:12" ht="10.9" customHeight="1" x14ac:dyDescent="0.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8" customHeight="1" x14ac:dyDescent="0.4">
      <c r="A40" s="3"/>
      <c r="B40" s="38" t="s">
        <v>0</v>
      </c>
      <c r="C40" s="39">
        <v>50</v>
      </c>
      <c r="D40" s="4"/>
      <c r="E40" s="38" t="s">
        <v>9</v>
      </c>
      <c r="F40" s="39" t="s">
        <v>275</v>
      </c>
      <c r="G40" s="40"/>
      <c r="H40" s="259" t="s">
        <v>10</v>
      </c>
      <c r="I40" s="260"/>
      <c r="J40" s="39" t="s">
        <v>277</v>
      </c>
      <c r="K40" s="3"/>
      <c r="L40" s="28"/>
    </row>
    <row r="41" spans="1:12" ht="18" customHeight="1" x14ac:dyDescent="0.4">
      <c r="A41" s="3"/>
      <c r="B41" s="38" t="s">
        <v>7</v>
      </c>
      <c r="C41" s="110" t="s">
        <v>203</v>
      </c>
      <c r="D41" s="4"/>
      <c r="E41" s="38" t="s">
        <v>32</v>
      </c>
      <c r="F41" s="112" t="s">
        <v>197</v>
      </c>
      <c r="G41" s="4"/>
      <c r="H41" s="259" t="s">
        <v>1</v>
      </c>
      <c r="I41" s="260"/>
      <c r="J41" s="111">
        <v>45576</v>
      </c>
      <c r="K41" s="3"/>
      <c r="L41" s="28"/>
    </row>
    <row r="42" spans="1:12" ht="18" customHeight="1" x14ac:dyDescent="0.4">
      <c r="A42" s="3"/>
      <c r="B42" s="38" t="s">
        <v>8</v>
      </c>
      <c r="C42" s="111">
        <v>45606</v>
      </c>
      <c r="D42" s="41"/>
      <c r="E42" s="38" t="s">
        <v>5</v>
      </c>
      <c r="F42" s="113" t="s">
        <v>225</v>
      </c>
      <c r="G42" s="43"/>
      <c r="H42" s="259" t="s">
        <v>11</v>
      </c>
      <c r="I42" s="260"/>
      <c r="J42" s="114">
        <f>J47+K47</f>
        <v>-326.7</v>
      </c>
      <c r="K42" s="3" t="s">
        <v>12</v>
      </c>
      <c r="L42" s="28"/>
    </row>
    <row r="43" spans="1:12" ht="10.9" customHeight="1" x14ac:dyDescent="0.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8" customHeight="1" x14ac:dyDescent="0.4">
      <c r="A44" s="3"/>
      <c r="B44" s="34" t="s">
        <v>13</v>
      </c>
      <c r="C44" s="3"/>
      <c r="D44" s="3"/>
      <c r="E44" s="3"/>
      <c r="F44" s="3"/>
      <c r="G44" s="3"/>
      <c r="H44" s="3"/>
      <c r="I44" s="3"/>
      <c r="J44" s="3"/>
      <c r="K44" s="3"/>
      <c r="L44" s="28"/>
    </row>
    <row r="45" spans="1:12" ht="10.9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34.9" customHeight="1" x14ac:dyDescent="0.4">
      <c r="A46" s="4"/>
      <c r="B46" s="10" t="s">
        <v>103</v>
      </c>
      <c r="C46" s="10" t="s">
        <v>2</v>
      </c>
      <c r="D46" s="11" t="s">
        <v>104</v>
      </c>
      <c r="E46" s="11" t="s">
        <v>161</v>
      </c>
      <c r="F46" s="71" t="s">
        <v>105</v>
      </c>
      <c r="G46" s="84" t="s">
        <v>3</v>
      </c>
      <c r="H46" s="10" t="s">
        <v>26</v>
      </c>
      <c r="I46" s="11" t="s">
        <v>256</v>
      </c>
      <c r="J46" s="10" t="s">
        <v>11</v>
      </c>
      <c r="K46" s="10" t="s">
        <v>4</v>
      </c>
      <c r="L46" s="28"/>
    </row>
    <row r="47" spans="1:12" ht="18" customHeight="1" x14ac:dyDescent="0.4">
      <c r="A47" s="3"/>
      <c r="B47" s="115">
        <v>30020</v>
      </c>
      <c r="C47" s="115">
        <v>3000</v>
      </c>
      <c r="D47" s="116">
        <v>-1</v>
      </c>
      <c r="E47" s="137">
        <v>0.1</v>
      </c>
      <c r="F47" s="138">
        <v>270</v>
      </c>
      <c r="G47" s="139">
        <v>1</v>
      </c>
      <c r="H47" s="118">
        <v>0.21</v>
      </c>
      <c r="I47" s="119" t="s">
        <v>198</v>
      </c>
      <c r="J47" s="117">
        <v>-270</v>
      </c>
      <c r="K47" s="117">
        <f>H47*J47</f>
        <v>-56.699999999999996</v>
      </c>
      <c r="L47" s="28"/>
    </row>
    <row r="48" spans="1:12" ht="18" customHeight="1" x14ac:dyDescent="0.4">
      <c r="A48" s="3"/>
      <c r="B48" s="44"/>
      <c r="C48" s="44"/>
      <c r="D48" s="23"/>
      <c r="E48" s="85"/>
      <c r="F48" s="58"/>
      <c r="G48" s="86"/>
      <c r="H48" s="21"/>
      <c r="I48" s="22"/>
      <c r="J48" s="17"/>
      <c r="K48" s="17"/>
      <c r="L48" s="28"/>
    </row>
    <row r="49" spans="1:13" ht="10.9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3" ht="18" customHeight="1" x14ac:dyDescent="0.4"/>
    <row r="51" spans="1:13" ht="18" customHeight="1" x14ac:dyDescent="0.4">
      <c r="A51" s="29" t="s">
        <v>27</v>
      </c>
      <c r="B51" s="2" t="s">
        <v>175</v>
      </c>
    </row>
    <row r="52" spans="1:13" ht="18" customHeight="1" x14ac:dyDescent="0.4">
      <c r="A52" s="2"/>
      <c r="B52" s="257" t="s">
        <v>34</v>
      </c>
      <c r="C52" s="258"/>
      <c r="D52" s="258"/>
      <c r="E52" s="258"/>
      <c r="F52" s="258"/>
      <c r="G52" s="258"/>
      <c r="H52" s="258"/>
      <c r="I52" s="258"/>
      <c r="J52" s="258"/>
      <c r="K52" s="14" t="s">
        <v>35</v>
      </c>
    </row>
    <row r="53" spans="1:13" ht="18" customHeight="1" x14ac:dyDescent="0.4">
      <c r="A53" s="2"/>
      <c r="B53" s="224" t="s">
        <v>36</v>
      </c>
      <c r="C53" s="225"/>
      <c r="D53" s="225"/>
      <c r="E53" s="226"/>
      <c r="F53" s="227" t="s">
        <v>30</v>
      </c>
      <c r="G53" s="213" t="s">
        <v>7</v>
      </c>
      <c r="H53" s="214"/>
      <c r="I53" s="215"/>
      <c r="J53" s="219" t="s">
        <v>18</v>
      </c>
      <c r="K53" s="208" t="s">
        <v>19</v>
      </c>
    </row>
    <row r="54" spans="1:13" ht="18" customHeight="1" x14ac:dyDescent="0.4">
      <c r="A54" s="2"/>
      <c r="B54" s="163" t="s">
        <v>254</v>
      </c>
      <c r="C54" s="164" t="s">
        <v>255</v>
      </c>
      <c r="D54" s="164"/>
      <c r="E54" s="165"/>
      <c r="F54" s="228"/>
      <c r="G54" s="216"/>
      <c r="H54" s="217"/>
      <c r="I54" s="218"/>
      <c r="J54" s="220"/>
      <c r="K54" s="209"/>
    </row>
    <row r="55" spans="1:13" ht="18" customHeight="1" x14ac:dyDescent="0.4">
      <c r="A55" s="2"/>
      <c r="B55" s="166">
        <v>3000</v>
      </c>
      <c r="C55" s="210" t="str">
        <f>VLOOKUP(B55,'H 10 aanwijzingen'!$A$19:$B$70,2)</f>
        <v>Voorraad goederen</v>
      </c>
      <c r="D55" s="211"/>
      <c r="E55" s="212"/>
      <c r="F55" s="167">
        <v>30020</v>
      </c>
      <c r="G55" s="221" t="s">
        <v>226</v>
      </c>
      <c r="H55" s="222"/>
      <c r="I55" s="223"/>
      <c r="J55" s="125"/>
      <c r="K55" s="126">
        <v>270</v>
      </c>
    </row>
    <row r="56" spans="1:13" ht="18" customHeight="1" x14ac:dyDescent="0.4">
      <c r="A56" s="2"/>
      <c r="B56" s="166">
        <v>1600</v>
      </c>
      <c r="C56" s="264" t="str">
        <f>VLOOKUP(B56,'H 10 aanwijzingen'!$A$19:$B$70,2)</f>
        <v>Te verrekenen omzetbelasting</v>
      </c>
      <c r="D56" s="265"/>
      <c r="E56" s="266"/>
      <c r="F56" s="167"/>
      <c r="G56" s="221" t="s">
        <v>227</v>
      </c>
      <c r="H56" s="222"/>
      <c r="I56" s="223"/>
      <c r="J56" s="125"/>
      <c r="K56" s="126">
        <v>56.7</v>
      </c>
    </row>
    <row r="57" spans="1:13" ht="18" customHeight="1" x14ac:dyDescent="0.4">
      <c r="A57" s="2"/>
      <c r="B57" s="166">
        <v>1400</v>
      </c>
      <c r="C57" s="249" t="str">
        <f>VLOOKUP(B57,'H 10 aanwijzingen'!$A$19:$B$70,2)</f>
        <v>Crediteuren</v>
      </c>
      <c r="D57" s="249"/>
      <c r="E57" s="249"/>
      <c r="F57" s="167">
        <v>14030</v>
      </c>
      <c r="G57" s="221" t="s">
        <v>228</v>
      </c>
      <c r="H57" s="222"/>
      <c r="I57" s="223"/>
      <c r="J57" s="125">
        <v>326.7</v>
      </c>
      <c r="K57" s="126"/>
    </row>
    <row r="58" spans="1:13" ht="18" customHeight="1" x14ac:dyDescent="0.4">
      <c r="A58" s="2"/>
      <c r="B58" s="189"/>
      <c r="C58" s="249"/>
      <c r="D58" s="249"/>
      <c r="E58" s="249"/>
      <c r="F58" s="190"/>
      <c r="G58" s="246"/>
      <c r="H58" s="247"/>
      <c r="I58" s="248"/>
      <c r="J58" s="169"/>
      <c r="K58" s="170"/>
    </row>
    <row r="59" spans="1:13" ht="18" customHeight="1" x14ac:dyDescent="0.4">
      <c r="A59" s="2"/>
      <c r="B59" s="80"/>
      <c r="C59" s="289"/>
      <c r="D59" s="289"/>
      <c r="E59" s="289"/>
      <c r="F59" s="26"/>
      <c r="G59" s="82"/>
      <c r="H59" s="82"/>
      <c r="I59" s="82"/>
      <c r="J59" s="19"/>
      <c r="K59" s="20"/>
    </row>
    <row r="60" spans="1:13" ht="18" customHeight="1" x14ac:dyDescent="0.4">
      <c r="B60" s="1"/>
    </row>
    <row r="61" spans="1:13" ht="18" customHeight="1" x14ac:dyDescent="0.4">
      <c r="B61" s="1" t="s">
        <v>163</v>
      </c>
    </row>
    <row r="62" spans="1:13" ht="18" customHeight="1" x14ac:dyDescent="0.4">
      <c r="A62" s="2" t="s">
        <v>21</v>
      </c>
      <c r="B62" s="2" t="s">
        <v>94</v>
      </c>
      <c r="D62" s="31"/>
      <c r="G62" s="35"/>
      <c r="H62" s="35"/>
      <c r="I62" s="35"/>
      <c r="J62" s="35"/>
    </row>
    <row r="63" spans="1:13" ht="10.9" customHeight="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8" customHeight="1" x14ac:dyDescent="0.4">
      <c r="A64" s="3"/>
      <c r="B64" s="5" t="s">
        <v>20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0.9" customHeight="1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8" customHeight="1" x14ac:dyDescent="0.4">
      <c r="A66" s="3"/>
      <c r="B66" s="6" t="s">
        <v>0</v>
      </c>
      <c r="C66" s="59">
        <v>20</v>
      </c>
      <c r="D66" s="3"/>
      <c r="E66" s="6" t="s">
        <v>9</v>
      </c>
      <c r="F66" s="8" t="s">
        <v>278</v>
      </c>
      <c r="G66" s="3"/>
      <c r="H66" s="261" t="s">
        <v>10</v>
      </c>
      <c r="I66" s="261"/>
      <c r="J66" s="9" t="s">
        <v>279</v>
      </c>
      <c r="K66" s="3"/>
      <c r="L66" s="3"/>
      <c r="M66" s="3"/>
    </row>
    <row r="67" spans="1:13" ht="18" customHeight="1" x14ac:dyDescent="0.4">
      <c r="A67" s="3"/>
      <c r="B67" s="6" t="s">
        <v>14</v>
      </c>
      <c r="C67" s="60">
        <v>17625.25</v>
      </c>
      <c r="D67" s="3"/>
      <c r="E67" s="6" t="s">
        <v>15</v>
      </c>
      <c r="F67" s="114">
        <f>C67+J72+J73</f>
        <v>14031.550000000001</v>
      </c>
      <c r="G67" s="3"/>
      <c r="H67" s="3"/>
      <c r="I67" s="3"/>
      <c r="J67" s="3"/>
      <c r="K67" s="3"/>
      <c r="L67" s="3"/>
      <c r="M67" s="3"/>
    </row>
    <row r="68" spans="1:13" ht="10.9" customHeight="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18" customHeight="1" x14ac:dyDescent="0.4">
      <c r="A69" s="28"/>
      <c r="B69" s="37" t="s">
        <v>13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0.9" customHeight="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28.9" customHeight="1" x14ac:dyDescent="0.4">
      <c r="A71" s="28"/>
      <c r="B71" s="71" t="s">
        <v>16</v>
      </c>
      <c r="C71" s="71" t="s">
        <v>2</v>
      </c>
      <c r="D71" s="71" t="s">
        <v>31</v>
      </c>
      <c r="E71" s="253" t="s">
        <v>7</v>
      </c>
      <c r="F71" s="253"/>
      <c r="G71" s="71" t="s">
        <v>3</v>
      </c>
      <c r="H71" s="71" t="s">
        <v>26</v>
      </c>
      <c r="I71" s="11" t="s">
        <v>256</v>
      </c>
      <c r="J71" s="71" t="s">
        <v>11</v>
      </c>
      <c r="K71" s="71" t="s">
        <v>4</v>
      </c>
      <c r="L71" s="71" t="s">
        <v>17</v>
      </c>
      <c r="M71" s="28"/>
    </row>
    <row r="72" spans="1:13" ht="18" customHeight="1" x14ac:dyDescent="0.4">
      <c r="A72" s="4"/>
      <c r="B72" s="111">
        <v>45604</v>
      </c>
      <c r="C72" s="110">
        <v>1400</v>
      </c>
      <c r="D72" s="110">
        <v>14030</v>
      </c>
      <c r="E72" s="254">
        <v>68965</v>
      </c>
      <c r="F72" s="254"/>
      <c r="G72" s="110"/>
      <c r="H72" s="121"/>
      <c r="I72" s="121"/>
      <c r="J72" s="114">
        <v>-3920.4</v>
      </c>
      <c r="K72" s="122"/>
      <c r="L72" s="113" t="s">
        <v>276</v>
      </c>
      <c r="M72" s="4"/>
    </row>
    <row r="73" spans="1:13" ht="18" customHeight="1" x14ac:dyDescent="0.4">
      <c r="A73" s="4"/>
      <c r="B73" s="111">
        <v>45604</v>
      </c>
      <c r="C73" s="110">
        <v>1400</v>
      </c>
      <c r="D73" s="110">
        <v>14030</v>
      </c>
      <c r="E73" s="249" t="s">
        <v>225</v>
      </c>
      <c r="F73" s="249"/>
      <c r="G73" s="123"/>
      <c r="H73" s="123"/>
      <c r="I73" s="123"/>
      <c r="J73" s="124">
        <v>326.7</v>
      </c>
      <c r="K73" s="123"/>
      <c r="L73" s="110" t="s">
        <v>277</v>
      </c>
      <c r="M73" s="4"/>
    </row>
    <row r="74" spans="1:13" ht="18" customHeight="1" x14ac:dyDescent="0.4">
      <c r="A74" s="3"/>
      <c r="B74" s="24"/>
      <c r="C74" s="73"/>
      <c r="D74" s="73"/>
      <c r="E74" s="263"/>
      <c r="F74" s="263"/>
      <c r="G74" s="16"/>
      <c r="H74" s="16"/>
      <c r="I74" s="16"/>
      <c r="J74" s="63"/>
      <c r="K74" s="16"/>
      <c r="L74" s="73"/>
      <c r="M74" s="3"/>
    </row>
    <row r="75" spans="1:13" ht="10.9" customHeight="1" x14ac:dyDescent="0.4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ht="18" customHeight="1" x14ac:dyDescent="0.4">
      <c r="A76" s="2"/>
      <c r="D76" s="31"/>
      <c r="G76" s="35"/>
      <c r="H76" s="35"/>
      <c r="I76" s="35"/>
      <c r="J76" s="35"/>
    </row>
    <row r="77" spans="1:13" ht="18" customHeight="1" x14ac:dyDescent="0.4">
      <c r="A77" s="2" t="s">
        <v>27</v>
      </c>
      <c r="B77" s="2" t="s">
        <v>33</v>
      </c>
      <c r="D77" s="31"/>
      <c r="G77" s="35"/>
      <c r="H77" s="35"/>
      <c r="I77" s="35"/>
      <c r="J77" s="35"/>
    </row>
    <row r="78" spans="1:13" ht="18" customHeight="1" x14ac:dyDescent="0.4">
      <c r="A78" s="2"/>
      <c r="B78" s="257" t="s">
        <v>34</v>
      </c>
      <c r="C78" s="258"/>
      <c r="D78" s="258"/>
      <c r="E78" s="258"/>
      <c r="F78" s="258"/>
      <c r="G78" s="258"/>
      <c r="H78" s="258"/>
      <c r="I78" s="258"/>
      <c r="J78" s="258"/>
      <c r="K78" s="14" t="s">
        <v>35</v>
      </c>
    </row>
    <row r="79" spans="1:13" ht="18" customHeight="1" x14ac:dyDescent="0.4">
      <c r="A79" s="2"/>
      <c r="B79" s="224" t="s">
        <v>36</v>
      </c>
      <c r="C79" s="225"/>
      <c r="D79" s="225"/>
      <c r="E79" s="226"/>
      <c r="F79" s="227" t="s">
        <v>30</v>
      </c>
      <c r="G79" s="213" t="s">
        <v>7</v>
      </c>
      <c r="H79" s="214"/>
      <c r="I79" s="215"/>
      <c r="J79" s="219" t="s">
        <v>18</v>
      </c>
      <c r="K79" s="208" t="s">
        <v>19</v>
      </c>
    </row>
    <row r="80" spans="1:13" ht="18" customHeight="1" x14ac:dyDescent="0.4">
      <c r="A80" s="2"/>
      <c r="B80" s="163" t="s">
        <v>254</v>
      </c>
      <c r="C80" s="164" t="s">
        <v>255</v>
      </c>
      <c r="D80" s="164"/>
      <c r="E80" s="165"/>
      <c r="F80" s="228"/>
      <c r="G80" s="216"/>
      <c r="H80" s="217"/>
      <c r="I80" s="218"/>
      <c r="J80" s="220"/>
      <c r="K80" s="209"/>
    </row>
    <row r="81" spans="1:13" ht="18" customHeight="1" x14ac:dyDescent="0.4">
      <c r="A81" s="2"/>
      <c r="B81" s="166">
        <v>1400</v>
      </c>
      <c r="C81" s="210" t="str">
        <f>VLOOKUP(B81,'H 10 aanwijzingen'!$A$19:$B$70,2)</f>
        <v>Crediteuren</v>
      </c>
      <c r="D81" s="211"/>
      <c r="E81" s="212"/>
      <c r="F81" s="167">
        <v>14030</v>
      </c>
      <c r="G81" s="229">
        <v>68965</v>
      </c>
      <c r="H81" s="229"/>
      <c r="I81" s="229"/>
      <c r="J81" s="125">
        <v>3920.4</v>
      </c>
      <c r="K81" s="126"/>
    </row>
    <row r="82" spans="1:13" ht="18" customHeight="1" x14ac:dyDescent="0.4">
      <c r="A82" s="2"/>
      <c r="B82" s="166">
        <v>1050</v>
      </c>
      <c r="C82" s="264" t="str">
        <f>VLOOKUP(B82,'H 10 aanwijzingen'!$A$19:$B$70,2)</f>
        <v>Rabobank</v>
      </c>
      <c r="D82" s="265"/>
      <c r="E82" s="266"/>
      <c r="F82" s="167"/>
      <c r="G82" s="229" t="s">
        <v>229</v>
      </c>
      <c r="H82" s="229"/>
      <c r="I82" s="229"/>
      <c r="J82" s="125"/>
      <c r="K82" s="126">
        <v>3920.4</v>
      </c>
    </row>
    <row r="83" spans="1:13" ht="18" customHeight="1" x14ac:dyDescent="0.4">
      <c r="A83" s="2"/>
      <c r="B83" s="166">
        <v>1400</v>
      </c>
      <c r="C83" s="249" t="str">
        <f>VLOOKUP(B83,'H 10 aanwijzingen'!$A$19:$B$70,2)</f>
        <v>Crediteuren</v>
      </c>
      <c r="D83" s="249"/>
      <c r="E83" s="249"/>
      <c r="F83" s="167">
        <v>14030</v>
      </c>
      <c r="G83" s="229" t="s">
        <v>225</v>
      </c>
      <c r="H83" s="229"/>
      <c r="I83" s="229"/>
      <c r="J83" s="125"/>
      <c r="K83" s="126">
        <v>326.7</v>
      </c>
    </row>
    <row r="84" spans="1:13" ht="18" customHeight="1" x14ac:dyDescent="0.4">
      <c r="A84" s="2"/>
      <c r="B84" s="166">
        <v>1050</v>
      </c>
      <c r="C84" s="249" t="str">
        <f>VLOOKUP(B84,'H 10 aanwijzingen'!$A$19:$B$70,2)</f>
        <v>Rabobank</v>
      </c>
      <c r="D84" s="249"/>
      <c r="E84" s="249"/>
      <c r="F84" s="167"/>
      <c r="G84" s="229" t="s">
        <v>230</v>
      </c>
      <c r="H84" s="229"/>
      <c r="I84" s="229"/>
      <c r="J84" s="125">
        <v>326.7</v>
      </c>
      <c r="K84" s="126"/>
    </row>
    <row r="85" spans="1:13" ht="18" customHeight="1" x14ac:dyDescent="0.4">
      <c r="A85" s="2"/>
      <c r="B85" s="166"/>
      <c r="C85" s="249"/>
      <c r="D85" s="249"/>
      <c r="E85" s="249"/>
      <c r="F85" s="168"/>
      <c r="G85" s="68"/>
      <c r="H85" s="69"/>
      <c r="I85" s="70"/>
      <c r="J85" s="169"/>
      <c r="K85" s="170"/>
    </row>
    <row r="86" spans="1:13" ht="18" customHeight="1" x14ac:dyDescent="0.4">
      <c r="A86" s="2"/>
      <c r="B86" s="166"/>
      <c r="C86" s="249"/>
      <c r="D86" s="249"/>
      <c r="E86" s="249"/>
      <c r="F86" s="168"/>
      <c r="G86" s="246"/>
      <c r="H86" s="247"/>
      <c r="I86" s="248"/>
      <c r="J86" s="169"/>
      <c r="K86" s="170"/>
    </row>
    <row r="87" spans="1:13" ht="18" customHeight="1" x14ac:dyDescent="0.4">
      <c r="A87" s="2"/>
      <c r="D87" s="31"/>
      <c r="G87" s="35"/>
      <c r="H87" s="35"/>
      <c r="I87" s="35"/>
      <c r="J87" s="35"/>
    </row>
    <row r="88" spans="1:13" ht="18" customHeight="1" x14ac:dyDescent="0.4">
      <c r="A88" s="2"/>
      <c r="D88" s="31"/>
      <c r="G88" s="35"/>
      <c r="H88" s="35"/>
      <c r="I88" s="35"/>
      <c r="J88" s="35"/>
    </row>
    <row r="89" spans="1:13" ht="18" customHeight="1" x14ac:dyDescent="0.4">
      <c r="A89" s="2"/>
      <c r="B89" s="1" t="s">
        <v>164</v>
      </c>
      <c r="D89" s="31"/>
      <c r="G89" s="35"/>
      <c r="H89" s="35"/>
      <c r="I89" s="35"/>
      <c r="J89" s="35"/>
    </row>
    <row r="90" spans="1:13" ht="18" customHeight="1" x14ac:dyDescent="0.4">
      <c r="A90" s="2" t="s">
        <v>21</v>
      </c>
      <c r="B90" s="2" t="s">
        <v>143</v>
      </c>
      <c r="D90" s="31"/>
      <c r="G90" s="35"/>
      <c r="H90" s="35"/>
      <c r="I90" s="35"/>
      <c r="J90" s="35"/>
    </row>
    <row r="91" spans="1:13" ht="10.9" customHeight="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3" ht="18" customHeight="1" x14ac:dyDescent="0.4">
      <c r="A92" s="3"/>
      <c r="B92" s="5" t="s">
        <v>108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</row>
    <row r="93" spans="1:13" ht="10.9" customHeight="1" x14ac:dyDescent="0.4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3" ht="18" customHeight="1" x14ac:dyDescent="0.4">
      <c r="A94" s="3"/>
      <c r="B94" s="6" t="s">
        <v>109</v>
      </c>
      <c r="C94" s="110">
        <v>11048</v>
      </c>
      <c r="D94" s="271" t="s">
        <v>213</v>
      </c>
      <c r="E94" s="271"/>
      <c r="F94" s="3"/>
      <c r="G94" s="3"/>
      <c r="H94" s="3"/>
      <c r="I94" s="3"/>
      <c r="J94" s="3"/>
      <c r="K94" s="3"/>
      <c r="L94" s="3"/>
      <c r="M94" s="2"/>
    </row>
    <row r="95" spans="1:13" ht="10.9" customHeight="1" x14ac:dyDescent="0.4">
      <c r="A95" s="28"/>
      <c r="B95" s="28"/>
      <c r="C95" s="28"/>
      <c r="D95" s="28"/>
      <c r="E95" s="28"/>
      <c r="F95" s="28"/>
      <c r="G95" s="28"/>
      <c r="H95" s="28"/>
      <c r="I95" s="3"/>
      <c r="J95" s="3"/>
      <c r="K95" s="28"/>
      <c r="L95" s="28"/>
    </row>
    <row r="96" spans="1:13" ht="18" customHeight="1" x14ac:dyDescent="0.4">
      <c r="A96" s="3"/>
      <c r="B96" s="6" t="s">
        <v>0</v>
      </c>
      <c r="C96" s="6"/>
      <c r="D96" s="7">
        <v>60</v>
      </c>
      <c r="E96" s="3"/>
      <c r="F96" s="272" t="s">
        <v>32</v>
      </c>
      <c r="G96" s="273"/>
      <c r="H96" s="112" t="s">
        <v>197</v>
      </c>
      <c r="I96" s="3"/>
      <c r="J96" s="3"/>
      <c r="K96" s="3"/>
      <c r="L96" s="3"/>
      <c r="M96" s="2"/>
    </row>
    <row r="97" spans="1:13" ht="18" customHeight="1" x14ac:dyDescent="0.4">
      <c r="A97" s="3"/>
      <c r="B97" s="6" t="s">
        <v>110</v>
      </c>
      <c r="C97" s="6"/>
      <c r="D97" s="7" t="s">
        <v>280</v>
      </c>
      <c r="E97" s="3"/>
      <c r="F97" s="6" t="s">
        <v>5</v>
      </c>
      <c r="G97" s="6"/>
      <c r="H97" s="110" t="s">
        <v>231</v>
      </c>
      <c r="I97" s="3"/>
      <c r="J97" s="3"/>
      <c r="K97" s="3"/>
      <c r="L97" s="3"/>
      <c r="M97" s="2"/>
    </row>
    <row r="98" spans="1:13" ht="18" customHeight="1" x14ac:dyDescent="0.4">
      <c r="A98" s="3"/>
      <c r="B98" s="6" t="s">
        <v>1</v>
      </c>
      <c r="C98" s="6"/>
      <c r="D98" s="111">
        <v>45612</v>
      </c>
      <c r="E98" s="3"/>
      <c r="F98" s="6" t="s">
        <v>111</v>
      </c>
      <c r="G98" s="6"/>
      <c r="H98" s="129">
        <f>J103+K103+J104+K104</f>
        <v>3562.2400000000002</v>
      </c>
      <c r="I98" s="3" t="s">
        <v>12</v>
      </c>
      <c r="J98" s="3"/>
      <c r="K98" s="3"/>
      <c r="L98" s="3"/>
      <c r="M98" s="2"/>
    </row>
    <row r="99" spans="1:13" ht="10.9" customHeight="1" x14ac:dyDescent="0.4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3" ht="18" customHeight="1" x14ac:dyDescent="0.4">
      <c r="A100" s="28"/>
      <c r="B100" s="37" t="s">
        <v>13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3" ht="10.9" customHeight="1" x14ac:dyDescent="0.4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3" ht="28.9" customHeight="1" x14ac:dyDescent="0.4">
      <c r="A102" s="32"/>
      <c r="B102" s="10" t="s">
        <v>103</v>
      </c>
      <c r="C102" s="10" t="s">
        <v>2</v>
      </c>
      <c r="D102" s="10" t="s">
        <v>104</v>
      </c>
      <c r="E102" s="11" t="s">
        <v>161</v>
      </c>
      <c r="F102" s="71" t="s">
        <v>105</v>
      </c>
      <c r="G102" s="84" t="s">
        <v>3</v>
      </c>
      <c r="H102" s="10" t="s">
        <v>26</v>
      </c>
      <c r="I102" s="11" t="s">
        <v>256</v>
      </c>
      <c r="J102" s="11" t="s">
        <v>165</v>
      </c>
      <c r="K102" s="71" t="s">
        <v>4</v>
      </c>
      <c r="L102" s="28"/>
    </row>
    <row r="103" spans="1:13" s="2" customFormat="1" ht="18" customHeight="1" x14ac:dyDescent="0.45">
      <c r="A103" s="3"/>
      <c r="B103" s="130">
        <v>30020</v>
      </c>
      <c r="C103" s="130">
        <v>8400</v>
      </c>
      <c r="D103" s="130">
        <v>4</v>
      </c>
      <c r="E103" s="140">
        <v>0.08</v>
      </c>
      <c r="F103" s="138">
        <v>414</v>
      </c>
      <c r="G103" s="141">
        <v>1</v>
      </c>
      <c r="H103" s="132">
        <v>0.21</v>
      </c>
      <c r="I103" s="130" t="s">
        <v>198</v>
      </c>
      <c r="J103" s="142">
        <f>D103*F103</f>
        <v>1656</v>
      </c>
      <c r="K103" s="143">
        <f>H103*J103</f>
        <v>347.76</v>
      </c>
      <c r="L103" s="3"/>
    </row>
    <row r="104" spans="1:13" s="2" customFormat="1" ht="18" customHeight="1" x14ac:dyDescent="0.45">
      <c r="A104" s="3"/>
      <c r="B104" s="130">
        <v>30021</v>
      </c>
      <c r="C104" s="130">
        <v>8400</v>
      </c>
      <c r="D104" s="130">
        <v>4</v>
      </c>
      <c r="E104" s="140">
        <v>0.08</v>
      </c>
      <c r="F104" s="138">
        <v>322</v>
      </c>
      <c r="G104" s="141">
        <v>1</v>
      </c>
      <c r="H104" s="132">
        <v>0.21</v>
      </c>
      <c r="I104" s="130" t="s">
        <v>198</v>
      </c>
      <c r="J104" s="142">
        <f>D104*F104</f>
        <v>1288</v>
      </c>
      <c r="K104" s="143">
        <f>H104*J104</f>
        <v>270.48</v>
      </c>
      <c r="L104" s="3"/>
    </row>
    <row r="105" spans="1:13" s="2" customFormat="1" ht="18" customHeight="1" x14ac:dyDescent="0.45">
      <c r="A105" s="3"/>
      <c r="B105" s="49"/>
      <c r="C105" s="49"/>
      <c r="D105" s="49"/>
      <c r="E105" s="88"/>
      <c r="F105" s="58"/>
      <c r="G105" s="89"/>
      <c r="H105" s="51"/>
      <c r="I105" s="49"/>
      <c r="J105" s="88"/>
      <c r="K105" s="90"/>
      <c r="L105" s="3"/>
    </row>
    <row r="106" spans="1:13" ht="10.9" customHeight="1" x14ac:dyDescent="0.4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3" ht="18" customHeight="1" x14ac:dyDescent="0.4">
      <c r="A107" s="2"/>
      <c r="B107" s="2"/>
    </row>
    <row r="108" spans="1:13" ht="18" customHeight="1" x14ac:dyDescent="0.4">
      <c r="A108" s="2" t="s">
        <v>23</v>
      </c>
      <c r="B108" s="2" t="s">
        <v>176</v>
      </c>
    </row>
    <row r="109" spans="1:13" ht="18" customHeight="1" x14ac:dyDescent="0.4">
      <c r="A109" s="2"/>
      <c r="B109" s="257" t="s">
        <v>34</v>
      </c>
      <c r="C109" s="258"/>
      <c r="D109" s="258"/>
      <c r="E109" s="258"/>
      <c r="F109" s="258"/>
      <c r="G109" s="258"/>
      <c r="H109" s="258"/>
      <c r="I109" s="258"/>
      <c r="J109" s="258"/>
      <c r="K109" s="14" t="s">
        <v>35</v>
      </c>
    </row>
    <row r="110" spans="1:13" ht="18" customHeight="1" x14ac:dyDescent="0.4">
      <c r="A110" s="2"/>
      <c r="B110" s="224" t="s">
        <v>36</v>
      </c>
      <c r="C110" s="225"/>
      <c r="D110" s="225"/>
      <c r="E110" s="226"/>
      <c r="F110" s="227" t="s">
        <v>30</v>
      </c>
      <c r="G110" s="213" t="s">
        <v>7</v>
      </c>
      <c r="H110" s="214"/>
      <c r="I110" s="215"/>
      <c r="J110" s="219" t="s">
        <v>18</v>
      </c>
      <c r="K110" s="208" t="s">
        <v>19</v>
      </c>
    </row>
    <row r="111" spans="1:13" ht="18" customHeight="1" x14ac:dyDescent="0.4">
      <c r="A111" s="2"/>
      <c r="B111" s="163" t="s">
        <v>254</v>
      </c>
      <c r="C111" s="164" t="s">
        <v>255</v>
      </c>
      <c r="D111" s="164"/>
      <c r="E111" s="165"/>
      <c r="F111" s="228"/>
      <c r="G111" s="216"/>
      <c r="H111" s="217"/>
      <c r="I111" s="218"/>
      <c r="J111" s="220"/>
      <c r="K111" s="209"/>
    </row>
    <row r="112" spans="1:13" ht="18" customHeight="1" x14ac:dyDescent="0.4">
      <c r="A112" s="2"/>
      <c r="B112" s="166">
        <v>1100</v>
      </c>
      <c r="C112" s="210" t="str">
        <f>VLOOKUP(B112,'H 10 aanwijzingen'!$A$19:$B$70,2)</f>
        <v>Debiteuren</v>
      </c>
      <c r="D112" s="211"/>
      <c r="E112" s="212"/>
      <c r="F112" s="167">
        <v>11048</v>
      </c>
      <c r="G112" s="221" t="s">
        <v>214</v>
      </c>
      <c r="H112" s="222"/>
      <c r="I112" s="223"/>
      <c r="J112" s="125">
        <v>3562.24</v>
      </c>
      <c r="K112" s="170"/>
    </row>
    <row r="113" spans="1:13" ht="18" customHeight="1" x14ac:dyDescent="0.4">
      <c r="A113" s="2"/>
      <c r="B113" s="166">
        <v>8400</v>
      </c>
      <c r="C113" s="264" t="str">
        <f>VLOOKUP(B113,'H 10 aanwijzingen'!$A$19:$B$70,2)</f>
        <v>Omzet hoog tarief omzetbelasting</v>
      </c>
      <c r="D113" s="265"/>
      <c r="E113" s="266"/>
      <c r="F113" s="168"/>
      <c r="G113" s="229" t="s">
        <v>232</v>
      </c>
      <c r="H113" s="229"/>
      <c r="I113" s="229"/>
      <c r="J113" s="125"/>
      <c r="K113" s="126">
        <f>4*450</f>
        <v>1800</v>
      </c>
    </row>
    <row r="114" spans="1:13" ht="18" customHeight="1" x14ac:dyDescent="0.4">
      <c r="A114" s="2"/>
      <c r="B114" s="166">
        <v>8400</v>
      </c>
      <c r="C114" s="249" t="str">
        <f>VLOOKUP(B114,'H 10 aanwijzingen'!$A$19:$B$70,2)</f>
        <v>Omzet hoog tarief omzetbelasting</v>
      </c>
      <c r="D114" s="249"/>
      <c r="E114" s="249"/>
      <c r="F114" s="168"/>
      <c r="G114" s="229" t="s">
        <v>232</v>
      </c>
      <c r="H114" s="229"/>
      <c r="I114" s="229"/>
      <c r="J114" s="125"/>
      <c r="K114" s="126">
        <f>4*350</f>
        <v>1400</v>
      </c>
    </row>
    <row r="115" spans="1:13" ht="18" customHeight="1" x14ac:dyDescent="0.4">
      <c r="A115" s="2"/>
      <c r="B115" s="166">
        <v>8200</v>
      </c>
      <c r="C115" s="249" t="str">
        <f>VLOOKUP(B115,'H 10 aanwijzingen'!$A$19:$B$70,2)</f>
        <v>Verstrekte kortingen en rabatten</v>
      </c>
      <c r="D115" s="249"/>
      <c r="E115" s="249"/>
      <c r="F115" s="168"/>
      <c r="G115" s="229" t="s">
        <v>232</v>
      </c>
      <c r="H115" s="229"/>
      <c r="I115" s="229"/>
      <c r="J115" s="125">
        <f>0.08*(K113+K114)</f>
        <v>256</v>
      </c>
      <c r="K115" s="126"/>
    </row>
    <row r="116" spans="1:13" ht="18" customHeight="1" x14ac:dyDescent="0.4">
      <c r="A116" s="2"/>
      <c r="B116" s="166">
        <v>1650</v>
      </c>
      <c r="C116" s="249" t="str">
        <f>VLOOKUP(B116,'H 10 aanwijzingen'!$A$19:$B$70,2)</f>
        <v>Verschuldigde omzetbelasting hoog</v>
      </c>
      <c r="D116" s="249"/>
      <c r="E116" s="249"/>
      <c r="F116" s="168"/>
      <c r="G116" s="229" t="s">
        <v>213</v>
      </c>
      <c r="H116" s="229"/>
      <c r="I116" s="229"/>
      <c r="J116" s="125"/>
      <c r="K116" s="126">
        <v>618.24</v>
      </c>
    </row>
    <row r="117" spans="1:13" ht="18" customHeight="1" x14ac:dyDescent="0.4">
      <c r="A117" s="2"/>
      <c r="B117" s="166"/>
      <c r="C117" s="249"/>
      <c r="D117" s="249"/>
      <c r="E117" s="249"/>
      <c r="F117" s="168"/>
      <c r="G117" s="246"/>
      <c r="H117" s="247"/>
      <c r="I117" s="248"/>
      <c r="J117" s="169"/>
      <c r="K117" s="170"/>
    </row>
    <row r="118" spans="1:13" ht="18" customHeight="1" x14ac:dyDescent="0.4">
      <c r="A118" s="2"/>
      <c r="B118" s="2"/>
    </row>
    <row r="119" spans="1:13" ht="18" customHeight="1" x14ac:dyDescent="0.4">
      <c r="A119" s="2" t="s">
        <v>24</v>
      </c>
      <c r="B119" s="25" t="s">
        <v>177</v>
      </c>
    </row>
    <row r="120" spans="1:13" ht="10.9" customHeight="1" x14ac:dyDescent="0.4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1:13" ht="18" customHeight="1" x14ac:dyDescent="0.4">
      <c r="A121" s="3"/>
      <c r="B121" s="5" t="s">
        <v>93</v>
      </c>
      <c r="C121" s="3"/>
      <c r="D121" s="3"/>
      <c r="E121" s="3"/>
      <c r="F121" s="3"/>
      <c r="G121" s="3"/>
      <c r="H121" s="3"/>
      <c r="I121" s="3"/>
      <c r="J121" s="3"/>
      <c r="K121" s="3"/>
      <c r="L121" s="2"/>
      <c r="M121" s="2"/>
    </row>
    <row r="122" spans="1:13" ht="10.9" customHeight="1" x14ac:dyDescent="0.4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1:13" ht="18" customHeight="1" x14ac:dyDescent="0.4">
      <c r="A123" s="3"/>
      <c r="B123" s="6" t="s">
        <v>0</v>
      </c>
      <c r="C123" s="7">
        <v>90</v>
      </c>
      <c r="D123" s="3"/>
      <c r="E123" s="6" t="s">
        <v>9</v>
      </c>
      <c r="F123" s="8" t="s">
        <v>281</v>
      </c>
      <c r="G123" s="3"/>
      <c r="H123" s="287" t="s">
        <v>10</v>
      </c>
      <c r="I123" s="288"/>
      <c r="J123" s="9" t="s">
        <v>282</v>
      </c>
      <c r="K123" s="3"/>
      <c r="L123" s="2"/>
      <c r="M123" s="2"/>
    </row>
    <row r="124" spans="1:13" ht="10.9" customHeight="1" x14ac:dyDescent="0.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1:13" ht="18" customHeight="1" x14ac:dyDescent="0.4">
      <c r="A125" s="28"/>
      <c r="B125" s="37" t="s">
        <v>13</v>
      </c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1:13" ht="10.9" customHeight="1" x14ac:dyDescent="0.4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1:13" ht="27" customHeight="1" x14ac:dyDescent="0.4">
      <c r="A127" s="4"/>
      <c r="B127" s="11" t="s">
        <v>16</v>
      </c>
      <c r="C127" s="71" t="s">
        <v>22</v>
      </c>
      <c r="D127" s="71" t="s">
        <v>31</v>
      </c>
      <c r="E127" s="290" t="s">
        <v>7</v>
      </c>
      <c r="F127" s="291"/>
      <c r="G127" s="291"/>
      <c r="H127" s="292"/>
      <c r="I127" s="10" t="s">
        <v>18</v>
      </c>
      <c r="J127" s="12" t="s">
        <v>19</v>
      </c>
      <c r="K127" s="28"/>
    </row>
    <row r="128" spans="1:13" ht="18" customHeight="1" x14ac:dyDescent="0.4">
      <c r="A128" s="3"/>
      <c r="B128" s="133">
        <v>45612</v>
      </c>
      <c r="C128" s="134">
        <v>7000</v>
      </c>
      <c r="D128" s="120"/>
      <c r="E128" s="274" t="s">
        <v>283</v>
      </c>
      <c r="F128" s="274"/>
      <c r="G128" s="274"/>
      <c r="H128" s="274"/>
      <c r="I128" s="135">
        <f>J129+J130</f>
        <v>2000</v>
      </c>
      <c r="J128" s="136"/>
      <c r="K128" s="3"/>
      <c r="L128" s="2"/>
      <c r="M128" s="2"/>
    </row>
    <row r="129" spans="1:13" ht="18" customHeight="1" x14ac:dyDescent="0.4">
      <c r="A129" s="3"/>
      <c r="B129" s="133">
        <v>45612</v>
      </c>
      <c r="C129" s="134">
        <v>3000</v>
      </c>
      <c r="D129" s="120">
        <v>30020</v>
      </c>
      <c r="E129" s="274" t="s">
        <v>284</v>
      </c>
      <c r="F129" s="274"/>
      <c r="G129" s="274"/>
      <c r="H129" s="274"/>
      <c r="I129" s="135"/>
      <c r="J129" s="136">
        <v>1200</v>
      </c>
      <c r="K129" s="3"/>
      <c r="L129" s="2"/>
      <c r="M129" s="2"/>
    </row>
    <row r="130" spans="1:13" ht="18" customHeight="1" x14ac:dyDescent="0.4">
      <c r="A130" s="3"/>
      <c r="B130" s="133">
        <v>45612</v>
      </c>
      <c r="C130" s="134">
        <v>3000</v>
      </c>
      <c r="D130" s="120">
        <v>30021</v>
      </c>
      <c r="E130" s="274" t="s">
        <v>284</v>
      </c>
      <c r="F130" s="274"/>
      <c r="G130" s="274"/>
      <c r="H130" s="274"/>
      <c r="I130" s="135"/>
      <c r="J130" s="136">
        <v>800</v>
      </c>
      <c r="K130" s="3"/>
      <c r="L130" s="2"/>
      <c r="M130" s="2"/>
    </row>
    <row r="131" spans="1:13" ht="18" customHeight="1" x14ac:dyDescent="0.4">
      <c r="A131" s="3"/>
      <c r="B131" s="47"/>
      <c r="C131" s="45"/>
      <c r="D131" s="46"/>
      <c r="E131" s="270"/>
      <c r="F131" s="270"/>
      <c r="G131" s="270"/>
      <c r="H131" s="270"/>
      <c r="I131" s="52"/>
      <c r="J131" s="15"/>
      <c r="K131" s="3"/>
      <c r="L131" s="2"/>
      <c r="M131" s="2"/>
    </row>
    <row r="132" spans="1:13" ht="10.9" customHeight="1" x14ac:dyDescent="0.4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1:13" ht="18" customHeight="1" x14ac:dyDescent="0.4"/>
    <row r="134" spans="1:13" ht="18" customHeight="1" x14ac:dyDescent="0.4">
      <c r="A134" s="2" t="s">
        <v>25</v>
      </c>
      <c r="B134" s="2" t="s">
        <v>285</v>
      </c>
    </row>
    <row r="135" spans="1:13" ht="18" customHeight="1" x14ac:dyDescent="0.4">
      <c r="A135" s="2"/>
      <c r="B135" s="257" t="s">
        <v>34</v>
      </c>
      <c r="C135" s="258"/>
      <c r="D135" s="258"/>
      <c r="E135" s="258"/>
      <c r="F135" s="258"/>
      <c r="G135" s="258"/>
      <c r="H135" s="258"/>
      <c r="I135" s="258"/>
      <c r="J135" s="258"/>
      <c r="K135" s="14" t="s">
        <v>35</v>
      </c>
    </row>
    <row r="136" spans="1:13" ht="18" customHeight="1" x14ac:dyDescent="0.4">
      <c r="A136" s="2"/>
      <c r="B136" s="224" t="s">
        <v>36</v>
      </c>
      <c r="C136" s="225"/>
      <c r="D136" s="225"/>
      <c r="E136" s="226"/>
      <c r="F136" s="227" t="s">
        <v>30</v>
      </c>
      <c r="G136" s="213" t="s">
        <v>7</v>
      </c>
      <c r="H136" s="214"/>
      <c r="I136" s="215"/>
      <c r="J136" s="219" t="s">
        <v>18</v>
      </c>
      <c r="K136" s="208" t="s">
        <v>19</v>
      </c>
    </row>
    <row r="137" spans="1:13" ht="18" customHeight="1" x14ac:dyDescent="0.4">
      <c r="A137" s="2"/>
      <c r="B137" s="163" t="s">
        <v>254</v>
      </c>
      <c r="C137" s="164" t="s">
        <v>255</v>
      </c>
      <c r="D137" s="164"/>
      <c r="E137" s="165"/>
      <c r="F137" s="228"/>
      <c r="G137" s="216"/>
      <c r="H137" s="217"/>
      <c r="I137" s="218"/>
      <c r="J137" s="220"/>
      <c r="K137" s="209"/>
    </row>
    <row r="138" spans="1:13" ht="18" customHeight="1" x14ac:dyDescent="0.4">
      <c r="A138" s="2"/>
      <c r="B138" s="166">
        <v>7000</v>
      </c>
      <c r="C138" s="210" t="str">
        <f>VLOOKUP(B138,'H 10 aanwijzingen'!$A$19:$B$70,2)</f>
        <v>Inkoopwaarde van de omzet</v>
      </c>
      <c r="D138" s="211"/>
      <c r="E138" s="212"/>
      <c r="F138" s="167"/>
      <c r="G138" s="267" t="s">
        <v>283</v>
      </c>
      <c r="H138" s="268"/>
      <c r="I138" s="269"/>
      <c r="J138" s="197">
        <v>2000</v>
      </c>
      <c r="K138" s="187"/>
    </row>
    <row r="139" spans="1:13" ht="18" customHeight="1" x14ac:dyDescent="0.4">
      <c r="A139" s="2"/>
      <c r="B139" s="166">
        <v>3000</v>
      </c>
      <c r="C139" s="264" t="str">
        <f>VLOOKUP(B139,'H 10 aanwijzingen'!$A$19:$B$70,2)</f>
        <v>Voorraad goederen</v>
      </c>
      <c r="D139" s="265"/>
      <c r="E139" s="266"/>
      <c r="F139" s="167">
        <v>30020</v>
      </c>
      <c r="G139" s="267" t="s">
        <v>284</v>
      </c>
      <c r="H139" s="268"/>
      <c r="I139" s="269"/>
      <c r="J139" s="188"/>
      <c r="K139" s="187">
        <v>1200</v>
      </c>
    </row>
    <row r="140" spans="1:13" ht="18" customHeight="1" x14ac:dyDescent="0.4">
      <c r="A140" s="2"/>
      <c r="B140" s="166">
        <v>3000</v>
      </c>
      <c r="C140" s="249" t="str">
        <f>VLOOKUP(B140,'H 10 aanwijzingen'!$A$19:$B$70,2)</f>
        <v>Voorraad goederen</v>
      </c>
      <c r="D140" s="249"/>
      <c r="E140" s="249"/>
      <c r="F140" s="167">
        <v>30021</v>
      </c>
      <c r="G140" s="267" t="s">
        <v>284</v>
      </c>
      <c r="H140" s="268"/>
      <c r="I140" s="269"/>
      <c r="J140" s="188"/>
      <c r="K140" s="187">
        <v>800</v>
      </c>
    </row>
    <row r="141" spans="1:13" ht="18" customHeight="1" x14ac:dyDescent="0.4">
      <c r="A141" s="2"/>
      <c r="B141" s="189"/>
      <c r="C141" s="249"/>
      <c r="D141" s="249"/>
      <c r="E141" s="249"/>
      <c r="F141" s="190"/>
      <c r="G141" s="68"/>
      <c r="H141" s="69"/>
      <c r="I141" s="70"/>
      <c r="J141" s="169"/>
      <c r="K141" s="170"/>
    </row>
    <row r="142" spans="1:13" ht="18" customHeight="1" x14ac:dyDescent="0.4">
      <c r="A142" s="2"/>
      <c r="B142" s="80"/>
      <c r="C142" s="289"/>
      <c r="D142" s="289"/>
      <c r="E142" s="289"/>
      <c r="F142" s="26"/>
      <c r="G142" s="83"/>
      <c r="H142" s="83"/>
      <c r="I142" s="83"/>
      <c r="J142" s="19"/>
      <c r="K142" s="20"/>
    </row>
    <row r="143" spans="1:13" ht="18" customHeight="1" x14ac:dyDescent="0.4">
      <c r="A143" s="2"/>
      <c r="C143" s="289"/>
      <c r="D143" s="289"/>
      <c r="E143" s="289"/>
      <c r="G143" s="65"/>
      <c r="H143" s="65"/>
      <c r="I143" s="35"/>
    </row>
    <row r="144" spans="1:13" ht="18" customHeight="1" x14ac:dyDescent="0.4">
      <c r="A144" s="2"/>
      <c r="B144" s="1" t="s">
        <v>166</v>
      </c>
    </row>
    <row r="145" spans="1:13" ht="18" customHeight="1" x14ac:dyDescent="0.4">
      <c r="A145" s="2" t="s">
        <v>21</v>
      </c>
      <c r="B145" s="2" t="s">
        <v>167</v>
      </c>
    </row>
    <row r="146" spans="1:13" ht="10.9" customHeight="1" x14ac:dyDescent="0.4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3" ht="18" customHeight="1" x14ac:dyDescent="0.4">
      <c r="A147" s="3"/>
      <c r="B147" s="5" t="s">
        <v>108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/>
    </row>
    <row r="148" spans="1:13" ht="10.9" customHeight="1" x14ac:dyDescent="0.4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3" ht="18" customHeight="1" x14ac:dyDescent="0.4">
      <c r="A149" s="3"/>
      <c r="B149" s="6" t="s">
        <v>109</v>
      </c>
      <c r="C149" s="110">
        <v>11048</v>
      </c>
      <c r="D149" s="271" t="s">
        <v>213</v>
      </c>
      <c r="E149" s="271"/>
      <c r="F149" s="3"/>
      <c r="G149" s="3"/>
      <c r="H149" s="3"/>
      <c r="I149" s="3"/>
      <c r="J149" s="3"/>
      <c r="K149" s="3"/>
      <c r="L149" s="3"/>
      <c r="M149" s="2"/>
    </row>
    <row r="150" spans="1:13" ht="10.9" customHeight="1" x14ac:dyDescent="0.4">
      <c r="A150" s="28"/>
      <c r="B150" s="28"/>
      <c r="C150" s="28"/>
      <c r="D150" s="28"/>
      <c r="E150" s="28"/>
      <c r="F150" s="28"/>
      <c r="G150" s="28"/>
      <c r="H150" s="28"/>
      <c r="I150" s="3"/>
      <c r="J150" s="3"/>
      <c r="K150" s="28"/>
      <c r="L150" s="28"/>
    </row>
    <row r="151" spans="1:13" ht="18" customHeight="1" x14ac:dyDescent="0.4">
      <c r="A151" s="3"/>
      <c r="B151" s="6" t="s">
        <v>0</v>
      </c>
      <c r="C151" s="6"/>
      <c r="D151" s="7">
        <v>60</v>
      </c>
      <c r="E151" s="3"/>
      <c r="F151" s="272" t="s">
        <v>32</v>
      </c>
      <c r="G151" s="273"/>
      <c r="H151" s="112" t="s">
        <v>197</v>
      </c>
      <c r="I151" s="3"/>
      <c r="J151" s="3"/>
      <c r="K151" s="3"/>
      <c r="L151" s="3"/>
      <c r="M151" s="2"/>
    </row>
    <row r="152" spans="1:13" ht="18" customHeight="1" x14ac:dyDescent="0.4">
      <c r="A152" s="3"/>
      <c r="B152" s="6" t="s">
        <v>110</v>
      </c>
      <c r="C152" s="6"/>
      <c r="D152" s="7" t="s">
        <v>286</v>
      </c>
      <c r="E152" s="3"/>
      <c r="F152" s="6" t="s">
        <v>5</v>
      </c>
      <c r="G152" s="6"/>
      <c r="H152" s="110" t="s">
        <v>233</v>
      </c>
      <c r="I152" s="3"/>
      <c r="J152" s="3"/>
      <c r="K152" s="3"/>
      <c r="L152" s="3"/>
      <c r="M152" s="2"/>
    </row>
    <row r="153" spans="1:13" ht="18" customHeight="1" x14ac:dyDescent="0.4">
      <c r="A153" s="3"/>
      <c r="B153" s="6" t="s">
        <v>1</v>
      </c>
      <c r="C153" s="6"/>
      <c r="D153" s="111">
        <v>45613</v>
      </c>
      <c r="E153" s="3"/>
      <c r="F153" s="6" t="s">
        <v>111</v>
      </c>
      <c r="G153" s="6"/>
      <c r="H153" s="129">
        <f>J158+K158</f>
        <v>-389.62</v>
      </c>
      <c r="I153" s="3" t="s">
        <v>12</v>
      </c>
      <c r="J153" s="3"/>
      <c r="K153" s="3"/>
      <c r="L153" s="3"/>
      <c r="M153" s="2"/>
    </row>
    <row r="154" spans="1:13" ht="10.9" customHeight="1" x14ac:dyDescent="0.4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1:13" ht="18" customHeight="1" x14ac:dyDescent="0.4">
      <c r="A155" s="28"/>
      <c r="B155" s="37" t="s">
        <v>13</v>
      </c>
      <c r="C155" s="28"/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1:13" ht="10.9" customHeight="1" x14ac:dyDescent="0.4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1:13" ht="27.6" customHeight="1" x14ac:dyDescent="0.4">
      <c r="A157" s="32"/>
      <c r="B157" s="10" t="s">
        <v>103</v>
      </c>
      <c r="C157" s="10" t="s">
        <v>2</v>
      </c>
      <c r="D157" s="10" t="s">
        <v>104</v>
      </c>
      <c r="E157" s="11" t="s">
        <v>161</v>
      </c>
      <c r="F157" s="71" t="s">
        <v>105</v>
      </c>
      <c r="G157" s="84" t="s">
        <v>3</v>
      </c>
      <c r="H157" s="10" t="s">
        <v>26</v>
      </c>
      <c r="I157" s="11" t="s">
        <v>256</v>
      </c>
      <c r="J157" s="11" t="s">
        <v>165</v>
      </c>
      <c r="K157" s="71" t="s">
        <v>4</v>
      </c>
      <c r="L157" s="28"/>
    </row>
    <row r="158" spans="1:13" ht="18" customHeight="1" x14ac:dyDescent="0.4">
      <c r="A158" s="3"/>
      <c r="B158" s="130">
        <v>30021</v>
      </c>
      <c r="C158" s="130">
        <v>8400</v>
      </c>
      <c r="D158" s="130">
        <v>-1</v>
      </c>
      <c r="E158" s="140">
        <v>0.08</v>
      </c>
      <c r="F158" s="138">
        <v>322</v>
      </c>
      <c r="G158" s="141">
        <v>1</v>
      </c>
      <c r="H158" s="132">
        <v>0.21</v>
      </c>
      <c r="I158" s="130" t="s">
        <v>198</v>
      </c>
      <c r="J158" s="142">
        <v>-322</v>
      </c>
      <c r="K158" s="143">
        <f>H158*J158</f>
        <v>-67.62</v>
      </c>
      <c r="L158" s="3"/>
    </row>
    <row r="159" spans="1:13" ht="18" customHeight="1" x14ac:dyDescent="0.4">
      <c r="A159" s="3"/>
      <c r="B159" s="49"/>
      <c r="C159" s="49"/>
      <c r="D159" s="49"/>
      <c r="E159" s="88"/>
      <c r="F159" s="58"/>
      <c r="G159" s="89"/>
      <c r="H159" s="51"/>
      <c r="I159" s="49"/>
      <c r="J159" s="88"/>
      <c r="K159" s="90"/>
      <c r="L159" s="3"/>
    </row>
    <row r="160" spans="1:13" ht="18" customHeight="1" x14ac:dyDescent="0.4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1:13" ht="18" customHeight="1" x14ac:dyDescent="0.4">
      <c r="A161" s="2"/>
      <c r="B161" s="2"/>
    </row>
    <row r="162" spans="1:13" ht="18" customHeight="1" x14ac:dyDescent="0.4">
      <c r="A162" s="2" t="s">
        <v>23</v>
      </c>
      <c r="B162" s="2" t="s">
        <v>178</v>
      </c>
    </row>
    <row r="163" spans="1:13" ht="18" customHeight="1" x14ac:dyDescent="0.4">
      <c r="A163" s="2"/>
      <c r="B163" s="257" t="s">
        <v>34</v>
      </c>
      <c r="C163" s="258"/>
      <c r="D163" s="258"/>
      <c r="E163" s="258"/>
      <c r="F163" s="258"/>
      <c r="G163" s="258"/>
      <c r="H163" s="258"/>
      <c r="I163" s="258"/>
      <c r="J163" s="258"/>
      <c r="K163" s="14" t="s">
        <v>35</v>
      </c>
    </row>
    <row r="164" spans="1:13" ht="18" customHeight="1" x14ac:dyDescent="0.4">
      <c r="A164" s="2"/>
      <c r="B164" s="224" t="s">
        <v>36</v>
      </c>
      <c r="C164" s="225"/>
      <c r="D164" s="225"/>
      <c r="E164" s="226"/>
      <c r="F164" s="227" t="s">
        <v>30</v>
      </c>
      <c r="G164" s="213" t="s">
        <v>7</v>
      </c>
      <c r="H164" s="214"/>
      <c r="I164" s="215"/>
      <c r="J164" s="219" t="s">
        <v>18</v>
      </c>
      <c r="K164" s="208" t="s">
        <v>19</v>
      </c>
    </row>
    <row r="165" spans="1:13" ht="18" customHeight="1" x14ac:dyDescent="0.4">
      <c r="A165" s="2"/>
      <c r="B165" s="163" t="s">
        <v>254</v>
      </c>
      <c r="C165" s="164" t="s">
        <v>255</v>
      </c>
      <c r="D165" s="164"/>
      <c r="E165" s="165"/>
      <c r="F165" s="228"/>
      <c r="G165" s="216"/>
      <c r="H165" s="217"/>
      <c r="I165" s="218"/>
      <c r="J165" s="220"/>
      <c r="K165" s="209"/>
    </row>
    <row r="166" spans="1:13" ht="18" customHeight="1" x14ac:dyDescent="0.4">
      <c r="A166" s="2"/>
      <c r="B166" s="166">
        <v>1100</v>
      </c>
      <c r="C166" s="210" t="str">
        <f>VLOOKUP(B166,'H 10 aanwijzingen'!$A$19:$B$70,2)</f>
        <v>Debiteuren</v>
      </c>
      <c r="D166" s="211"/>
      <c r="E166" s="212"/>
      <c r="F166" s="168">
        <v>11048</v>
      </c>
      <c r="G166" s="221" t="s">
        <v>233</v>
      </c>
      <c r="H166" s="222"/>
      <c r="I166" s="223"/>
      <c r="J166" s="169"/>
      <c r="K166" s="170">
        <v>389.62</v>
      </c>
    </row>
    <row r="167" spans="1:13" ht="18" customHeight="1" x14ac:dyDescent="0.4">
      <c r="A167" s="2"/>
      <c r="B167" s="166">
        <v>8400</v>
      </c>
      <c r="C167" s="264" t="str">
        <f>VLOOKUP(B167,'H 10 aanwijzingen'!$A$19:$B$70,2)</f>
        <v>Omzet hoog tarief omzetbelasting</v>
      </c>
      <c r="D167" s="265"/>
      <c r="E167" s="266"/>
      <c r="F167" s="168"/>
      <c r="G167" s="229" t="s">
        <v>234</v>
      </c>
      <c r="H167" s="229"/>
      <c r="I167" s="229"/>
      <c r="J167" s="125">
        <v>350</v>
      </c>
      <c r="K167" s="126"/>
    </row>
    <row r="168" spans="1:13" ht="18" customHeight="1" x14ac:dyDescent="0.4">
      <c r="A168" s="2"/>
      <c r="B168" s="166">
        <v>8200</v>
      </c>
      <c r="C168" s="249" t="str">
        <f>VLOOKUP(B168,'H 10 aanwijzingen'!$A$19:$B$70,2)</f>
        <v>Verstrekte kortingen en rabatten</v>
      </c>
      <c r="D168" s="249"/>
      <c r="E168" s="249"/>
      <c r="F168" s="168"/>
      <c r="G168" s="229" t="s">
        <v>234</v>
      </c>
      <c r="H168" s="229"/>
      <c r="I168" s="229"/>
      <c r="J168" s="125"/>
      <c r="K168" s="126">
        <v>28</v>
      </c>
    </row>
    <row r="169" spans="1:13" ht="18" customHeight="1" x14ac:dyDescent="0.4">
      <c r="A169" s="2"/>
      <c r="B169" s="166">
        <v>1650</v>
      </c>
      <c r="C169" s="249" t="str">
        <f>VLOOKUP(B169,'H 10 aanwijzingen'!$A$19:$B$70,2)</f>
        <v>Verschuldigde omzetbelasting hoog</v>
      </c>
      <c r="D169" s="249"/>
      <c r="E169" s="249"/>
      <c r="F169" s="168"/>
      <c r="G169" s="229" t="s">
        <v>213</v>
      </c>
      <c r="H169" s="229"/>
      <c r="I169" s="229"/>
      <c r="J169" s="125">
        <v>67.62</v>
      </c>
      <c r="K169" s="126"/>
    </row>
    <row r="170" spans="1:13" ht="18" customHeight="1" x14ac:dyDescent="0.4">
      <c r="A170" s="2"/>
      <c r="B170" s="166"/>
      <c r="C170" s="249"/>
      <c r="D170" s="249"/>
      <c r="E170" s="249"/>
      <c r="F170" s="168"/>
      <c r="G170" s="159"/>
      <c r="H170" s="160"/>
      <c r="I170" s="161"/>
      <c r="J170" s="169"/>
      <c r="K170" s="170"/>
    </row>
    <row r="171" spans="1:13" ht="18" customHeight="1" x14ac:dyDescent="0.4">
      <c r="A171" s="2"/>
      <c r="B171" s="91"/>
      <c r="C171" s="92"/>
      <c r="D171" s="92"/>
      <c r="E171" s="92"/>
      <c r="F171" s="92"/>
      <c r="G171" s="93"/>
      <c r="H171" s="93"/>
      <c r="I171" s="93"/>
      <c r="J171" s="94"/>
      <c r="K171" s="94"/>
    </row>
    <row r="172" spans="1:13" ht="18" customHeight="1" x14ac:dyDescent="0.4">
      <c r="A172" s="2" t="s">
        <v>24</v>
      </c>
      <c r="B172" s="25" t="s">
        <v>179</v>
      </c>
    </row>
    <row r="173" spans="1:13" ht="10.9" customHeight="1" x14ac:dyDescent="0.4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</row>
    <row r="174" spans="1:13" ht="18" customHeight="1" x14ac:dyDescent="0.4">
      <c r="A174" s="3"/>
      <c r="B174" s="5" t="s">
        <v>93</v>
      </c>
      <c r="C174" s="3"/>
      <c r="D174" s="3"/>
      <c r="E174" s="3"/>
      <c r="F174" s="3"/>
      <c r="G174" s="3"/>
      <c r="H174" s="3"/>
      <c r="I174" s="3"/>
      <c r="J174" s="3"/>
      <c r="K174" s="3"/>
      <c r="L174" s="2"/>
      <c r="M174" s="2"/>
    </row>
    <row r="175" spans="1:13" ht="10.9" customHeight="1" x14ac:dyDescent="0.4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1:13" ht="18" customHeight="1" x14ac:dyDescent="0.4">
      <c r="A176" s="3"/>
      <c r="B176" s="6" t="s">
        <v>0</v>
      </c>
      <c r="C176" s="7">
        <v>90</v>
      </c>
      <c r="D176" s="3"/>
      <c r="E176" s="6" t="s">
        <v>9</v>
      </c>
      <c r="F176" s="8" t="s">
        <v>281</v>
      </c>
      <c r="G176" s="3"/>
      <c r="H176" s="287" t="s">
        <v>10</v>
      </c>
      <c r="I176" s="288"/>
      <c r="J176" s="9" t="s">
        <v>287</v>
      </c>
      <c r="K176" s="3"/>
      <c r="L176" s="2"/>
      <c r="M176" s="2"/>
    </row>
    <row r="177" spans="1:13" ht="10.9" customHeight="1" x14ac:dyDescent="0.4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</row>
    <row r="178" spans="1:13" ht="18" customHeight="1" x14ac:dyDescent="0.4">
      <c r="A178" s="28"/>
      <c r="B178" s="37" t="s">
        <v>13</v>
      </c>
      <c r="C178" s="28"/>
      <c r="D178" s="28"/>
      <c r="E178" s="28"/>
      <c r="F178" s="28"/>
      <c r="G178" s="28"/>
      <c r="H178" s="28"/>
      <c r="I178" s="28"/>
      <c r="J178" s="28"/>
      <c r="K178" s="28"/>
    </row>
    <row r="179" spans="1:13" ht="10.9" customHeight="1" x14ac:dyDescent="0.4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</row>
    <row r="180" spans="1:13" ht="28.9" customHeight="1" x14ac:dyDescent="0.4">
      <c r="A180" s="4"/>
      <c r="B180" s="11" t="s">
        <v>16</v>
      </c>
      <c r="C180" s="71" t="s">
        <v>22</v>
      </c>
      <c r="D180" s="71" t="s">
        <v>31</v>
      </c>
      <c r="E180" s="290" t="s">
        <v>7</v>
      </c>
      <c r="F180" s="291"/>
      <c r="G180" s="291"/>
      <c r="H180" s="292"/>
      <c r="I180" s="10" t="s">
        <v>18</v>
      </c>
      <c r="J180" s="12" t="s">
        <v>19</v>
      </c>
      <c r="K180" s="28"/>
    </row>
    <row r="181" spans="1:13" ht="18" customHeight="1" x14ac:dyDescent="0.4">
      <c r="A181" s="3"/>
      <c r="B181" s="133">
        <v>45613</v>
      </c>
      <c r="C181" s="134">
        <v>7000</v>
      </c>
      <c r="D181" s="120"/>
      <c r="E181" s="274" t="s">
        <v>288</v>
      </c>
      <c r="F181" s="274"/>
      <c r="G181" s="274"/>
      <c r="H181" s="274"/>
      <c r="I181" s="135"/>
      <c r="J181" s="136">
        <v>180</v>
      </c>
      <c r="K181" s="3"/>
      <c r="L181" s="2"/>
      <c r="M181" s="2"/>
    </row>
    <row r="182" spans="1:13" ht="18" customHeight="1" x14ac:dyDescent="0.4">
      <c r="A182" s="3"/>
      <c r="B182" s="133">
        <v>45613</v>
      </c>
      <c r="C182" s="134">
        <v>3000</v>
      </c>
      <c r="D182" s="120">
        <v>30021</v>
      </c>
      <c r="E182" s="274" t="s">
        <v>289</v>
      </c>
      <c r="F182" s="274"/>
      <c r="G182" s="274"/>
      <c r="H182" s="274"/>
      <c r="I182" s="135">
        <v>180</v>
      </c>
      <c r="J182" s="136"/>
      <c r="K182" s="3"/>
      <c r="L182" s="2"/>
      <c r="M182" s="2"/>
    </row>
    <row r="183" spans="1:13" ht="18" customHeight="1" x14ac:dyDescent="0.4">
      <c r="A183" s="3"/>
      <c r="B183" s="47"/>
      <c r="C183" s="45"/>
      <c r="D183" s="46"/>
      <c r="E183" s="270"/>
      <c r="F183" s="270"/>
      <c r="G183" s="270"/>
      <c r="H183" s="270"/>
      <c r="I183" s="52"/>
      <c r="J183" s="15"/>
      <c r="K183" s="3"/>
      <c r="L183" s="2"/>
      <c r="M183" s="2"/>
    </row>
    <row r="184" spans="1:13" ht="10.9" customHeight="1" x14ac:dyDescent="0.4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</row>
    <row r="185" spans="1:13" ht="10.9" customHeight="1" x14ac:dyDescent="0.4"/>
    <row r="186" spans="1:13" ht="18" customHeight="1" x14ac:dyDescent="0.4">
      <c r="A186" s="2" t="s">
        <v>25</v>
      </c>
      <c r="B186" s="95" t="s">
        <v>290</v>
      </c>
    </row>
    <row r="187" spans="1:13" ht="18" customHeight="1" x14ac:dyDescent="0.4">
      <c r="A187" s="2"/>
      <c r="B187" s="257" t="s">
        <v>34</v>
      </c>
      <c r="C187" s="258"/>
      <c r="D187" s="258"/>
      <c r="E187" s="258"/>
      <c r="F187" s="258"/>
      <c r="G187" s="258"/>
      <c r="H187" s="258"/>
      <c r="I187" s="258"/>
      <c r="J187" s="258"/>
      <c r="K187" s="14" t="s">
        <v>35</v>
      </c>
    </row>
    <row r="188" spans="1:13" ht="18" customHeight="1" x14ac:dyDescent="0.4">
      <c r="A188" s="2"/>
      <c r="B188" s="224" t="s">
        <v>36</v>
      </c>
      <c r="C188" s="225"/>
      <c r="D188" s="225"/>
      <c r="E188" s="226"/>
      <c r="F188" s="227" t="s">
        <v>30</v>
      </c>
      <c r="G188" s="213" t="s">
        <v>7</v>
      </c>
      <c r="H188" s="214"/>
      <c r="I188" s="215"/>
      <c r="J188" s="219" t="s">
        <v>18</v>
      </c>
      <c r="K188" s="208" t="s">
        <v>19</v>
      </c>
    </row>
    <row r="189" spans="1:13" ht="18" customHeight="1" x14ac:dyDescent="0.4">
      <c r="A189" s="2"/>
      <c r="B189" s="163" t="s">
        <v>254</v>
      </c>
      <c r="C189" s="164" t="s">
        <v>255</v>
      </c>
      <c r="D189" s="164"/>
      <c r="E189" s="165"/>
      <c r="F189" s="228"/>
      <c r="G189" s="216"/>
      <c r="H189" s="217"/>
      <c r="I189" s="218"/>
      <c r="J189" s="220"/>
      <c r="K189" s="209"/>
    </row>
    <row r="190" spans="1:13" ht="18" customHeight="1" x14ac:dyDescent="0.4">
      <c r="A190" s="2"/>
      <c r="B190" s="166">
        <v>7000</v>
      </c>
      <c r="C190" s="210" t="str">
        <f>VLOOKUP(B190,'H 10 aanwijzingen'!$A$19:$B$70,2)</f>
        <v>Inkoopwaarde van de omzet</v>
      </c>
      <c r="D190" s="211"/>
      <c r="E190" s="212"/>
      <c r="F190" s="167"/>
      <c r="G190" s="267" t="s">
        <v>288</v>
      </c>
      <c r="H190" s="268"/>
      <c r="I190" s="269"/>
      <c r="J190" s="197"/>
      <c r="K190" s="187">
        <v>180</v>
      </c>
    </row>
    <row r="191" spans="1:13" ht="18" customHeight="1" x14ac:dyDescent="0.4">
      <c r="A191" s="2"/>
      <c r="B191" s="166">
        <v>3000</v>
      </c>
      <c r="C191" s="264" t="str">
        <f>VLOOKUP(B191,'H 10 aanwijzingen'!$A$19:$B$70,2)</f>
        <v>Voorraad goederen</v>
      </c>
      <c r="D191" s="265"/>
      <c r="E191" s="266"/>
      <c r="F191" s="167">
        <v>30021</v>
      </c>
      <c r="G191" s="267" t="s">
        <v>289</v>
      </c>
      <c r="H191" s="268"/>
      <c r="I191" s="269"/>
      <c r="J191" s="191">
        <v>180</v>
      </c>
      <c r="K191" s="187"/>
    </row>
    <row r="192" spans="1:13" ht="18" customHeight="1" x14ac:dyDescent="0.4">
      <c r="A192" s="2"/>
      <c r="B192" s="189"/>
      <c r="C192" s="249"/>
      <c r="D192" s="249"/>
      <c r="E192" s="249"/>
      <c r="F192" s="190"/>
      <c r="G192" s="68"/>
      <c r="H192" s="69"/>
      <c r="I192" s="70"/>
      <c r="J192" s="169"/>
      <c r="K192" s="170"/>
    </row>
    <row r="193" spans="1:13" ht="18" customHeight="1" x14ac:dyDescent="0.4">
      <c r="A193" s="2"/>
      <c r="B193" s="80"/>
      <c r="C193" s="289"/>
      <c r="D193" s="289"/>
      <c r="E193" s="289"/>
      <c r="F193" s="26"/>
      <c r="G193" s="82"/>
      <c r="H193" s="82"/>
      <c r="I193" s="82"/>
      <c r="J193" s="19"/>
      <c r="K193" s="20"/>
    </row>
    <row r="194" spans="1:13" ht="18" customHeight="1" x14ac:dyDescent="0.4">
      <c r="A194" s="2"/>
      <c r="B194" s="27"/>
      <c r="C194" s="289"/>
      <c r="D194" s="289"/>
      <c r="E194" s="289"/>
    </row>
    <row r="195" spans="1:13" ht="18" customHeight="1" x14ac:dyDescent="0.4">
      <c r="A195" s="2"/>
      <c r="B195" s="1" t="s">
        <v>168</v>
      </c>
    </row>
    <row r="196" spans="1:13" ht="18" customHeight="1" x14ac:dyDescent="0.4">
      <c r="A196" s="2" t="s">
        <v>21</v>
      </c>
      <c r="B196" s="2" t="s">
        <v>94</v>
      </c>
      <c r="D196" s="31"/>
      <c r="G196" s="35"/>
      <c r="H196" s="35"/>
      <c r="I196" s="35"/>
      <c r="J196" s="35"/>
    </row>
    <row r="197" spans="1:13" ht="10.9" customHeight="1" x14ac:dyDescent="0.4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 ht="18" customHeight="1" x14ac:dyDescent="0.4">
      <c r="A198" s="3"/>
      <c r="B198" s="5" t="s">
        <v>20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0.9" customHeight="1" x14ac:dyDescent="0.4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 ht="18" customHeight="1" x14ac:dyDescent="0.4">
      <c r="A200" s="3"/>
      <c r="B200" s="6" t="s">
        <v>0</v>
      </c>
      <c r="C200" s="59">
        <v>20</v>
      </c>
      <c r="D200" s="3"/>
      <c r="E200" s="6" t="s">
        <v>9</v>
      </c>
      <c r="F200" s="8" t="s">
        <v>291</v>
      </c>
      <c r="G200" s="3"/>
      <c r="H200" s="261" t="s">
        <v>10</v>
      </c>
      <c r="I200" s="261"/>
      <c r="J200" s="9" t="s">
        <v>292</v>
      </c>
      <c r="K200" s="3"/>
      <c r="L200" s="3"/>
      <c r="M200" s="3"/>
    </row>
    <row r="201" spans="1:13" ht="18" customHeight="1" x14ac:dyDescent="0.4">
      <c r="A201" s="3"/>
      <c r="B201" s="6" t="s">
        <v>14</v>
      </c>
      <c r="C201" s="60">
        <v>11906.26</v>
      </c>
      <c r="D201" s="3"/>
      <c r="E201" s="6" t="s">
        <v>15</v>
      </c>
      <c r="F201" s="114">
        <f>C201+J206+J207</f>
        <v>15078.88</v>
      </c>
      <c r="G201" s="3"/>
      <c r="H201" s="3"/>
      <c r="I201" s="3"/>
      <c r="J201" s="3"/>
      <c r="K201" s="3"/>
      <c r="L201" s="3"/>
      <c r="M201" s="3"/>
    </row>
    <row r="202" spans="1:13" ht="10.9" customHeight="1" x14ac:dyDescent="0.4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 ht="18" customHeight="1" x14ac:dyDescent="0.4">
      <c r="A203" s="28"/>
      <c r="B203" s="37" t="s">
        <v>13</v>
      </c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 ht="10.9" customHeight="1" x14ac:dyDescent="0.4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 ht="30" customHeight="1" x14ac:dyDescent="0.4">
      <c r="A205" s="28"/>
      <c r="B205" s="71" t="s">
        <v>16</v>
      </c>
      <c r="C205" s="71" t="s">
        <v>2</v>
      </c>
      <c r="D205" s="71" t="s">
        <v>31</v>
      </c>
      <c r="E205" s="253" t="s">
        <v>7</v>
      </c>
      <c r="F205" s="253"/>
      <c r="G205" s="71" t="s">
        <v>3</v>
      </c>
      <c r="H205" s="71" t="s">
        <v>26</v>
      </c>
      <c r="I205" s="11" t="s">
        <v>256</v>
      </c>
      <c r="J205" s="71" t="s">
        <v>11</v>
      </c>
      <c r="K205" s="71" t="s">
        <v>4</v>
      </c>
      <c r="L205" s="71" t="s">
        <v>17</v>
      </c>
      <c r="M205" s="28"/>
    </row>
    <row r="206" spans="1:13" ht="18" customHeight="1" x14ac:dyDescent="0.4">
      <c r="A206" s="4"/>
      <c r="B206" s="111">
        <v>45642</v>
      </c>
      <c r="C206" s="110">
        <v>1100</v>
      </c>
      <c r="D206" s="110">
        <v>11048</v>
      </c>
      <c r="E206" s="254" t="s">
        <v>214</v>
      </c>
      <c r="F206" s="254"/>
      <c r="G206" s="110"/>
      <c r="H206" s="121"/>
      <c r="I206" s="121"/>
      <c r="J206" s="114">
        <v>3562.24</v>
      </c>
      <c r="K206" s="122"/>
      <c r="L206" s="113" t="s">
        <v>280</v>
      </c>
      <c r="M206" s="4"/>
    </row>
    <row r="207" spans="1:13" ht="18" customHeight="1" x14ac:dyDescent="0.4">
      <c r="A207" s="4"/>
      <c r="B207" s="111">
        <v>45642</v>
      </c>
      <c r="C207" s="110">
        <v>1100</v>
      </c>
      <c r="D207" s="110">
        <v>11048</v>
      </c>
      <c r="E207" s="249" t="s">
        <v>216</v>
      </c>
      <c r="F207" s="249"/>
      <c r="G207" s="123"/>
      <c r="H207" s="123"/>
      <c r="I207" s="123"/>
      <c r="J207" s="124">
        <v>-389.62</v>
      </c>
      <c r="K207" s="123"/>
      <c r="L207" s="110" t="s">
        <v>286</v>
      </c>
      <c r="M207" s="4"/>
    </row>
    <row r="208" spans="1:13" ht="18" customHeight="1" x14ac:dyDescent="0.4">
      <c r="A208" s="3"/>
      <c r="B208" s="24"/>
      <c r="C208" s="73"/>
      <c r="D208" s="73"/>
      <c r="E208" s="263"/>
      <c r="F208" s="263"/>
      <c r="G208" s="16"/>
      <c r="H208" s="16"/>
      <c r="I208" s="16"/>
      <c r="J208" s="63"/>
      <c r="K208" s="16"/>
      <c r="L208" s="73"/>
      <c r="M208" s="3"/>
    </row>
    <row r="209" spans="1:13" ht="10.9" customHeight="1" x14ac:dyDescent="0.4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 ht="18" customHeight="1" x14ac:dyDescent="0.4">
      <c r="A210" s="2"/>
      <c r="D210" s="31"/>
      <c r="G210" s="35"/>
      <c r="H210" s="35"/>
      <c r="I210" s="35"/>
      <c r="J210" s="35"/>
    </row>
    <row r="211" spans="1:13" ht="18" customHeight="1" x14ac:dyDescent="0.4">
      <c r="A211" s="2" t="s">
        <v>27</v>
      </c>
      <c r="B211" s="2" t="s">
        <v>33</v>
      </c>
      <c r="D211" s="31"/>
      <c r="G211" s="35"/>
      <c r="H211" s="35"/>
      <c r="I211" s="35"/>
      <c r="J211" s="35"/>
    </row>
    <row r="212" spans="1:13" ht="18" customHeight="1" x14ac:dyDescent="0.4">
      <c r="A212" s="2"/>
      <c r="B212" s="257" t="s">
        <v>34</v>
      </c>
      <c r="C212" s="258"/>
      <c r="D212" s="258"/>
      <c r="E212" s="258"/>
      <c r="F212" s="258"/>
      <c r="G212" s="258"/>
      <c r="H212" s="258"/>
      <c r="I212" s="258"/>
      <c r="J212" s="258"/>
      <c r="K212" s="14" t="s">
        <v>35</v>
      </c>
    </row>
    <row r="213" spans="1:13" ht="18" customHeight="1" x14ac:dyDescent="0.4">
      <c r="A213" s="2"/>
      <c r="B213" s="224" t="s">
        <v>36</v>
      </c>
      <c r="C213" s="225"/>
      <c r="D213" s="225"/>
      <c r="E213" s="226"/>
      <c r="F213" s="227" t="s">
        <v>30</v>
      </c>
      <c r="G213" s="213" t="s">
        <v>7</v>
      </c>
      <c r="H213" s="214"/>
      <c r="I213" s="215"/>
      <c r="J213" s="219" t="s">
        <v>18</v>
      </c>
      <c r="K213" s="208" t="s">
        <v>19</v>
      </c>
    </row>
    <row r="214" spans="1:13" ht="18" customHeight="1" x14ac:dyDescent="0.4">
      <c r="A214" s="2"/>
      <c r="B214" s="163" t="s">
        <v>254</v>
      </c>
      <c r="C214" s="164" t="s">
        <v>255</v>
      </c>
      <c r="D214" s="164"/>
      <c r="E214" s="165"/>
      <c r="F214" s="228"/>
      <c r="G214" s="216"/>
      <c r="H214" s="217"/>
      <c r="I214" s="218"/>
      <c r="J214" s="220"/>
      <c r="K214" s="209"/>
    </row>
    <row r="215" spans="1:13" ht="18" customHeight="1" x14ac:dyDescent="0.4">
      <c r="A215" s="2"/>
      <c r="B215" s="166">
        <v>1100</v>
      </c>
      <c r="C215" s="210" t="str">
        <f>VLOOKUP(B215,'H 10 aanwijzingen'!$A$19:$B$70,2)</f>
        <v>Debiteuren</v>
      </c>
      <c r="D215" s="211"/>
      <c r="E215" s="212"/>
      <c r="F215" s="167">
        <v>11048</v>
      </c>
      <c r="G215" s="229" t="s">
        <v>214</v>
      </c>
      <c r="H215" s="229"/>
      <c r="I215" s="229"/>
      <c r="J215" s="144"/>
      <c r="K215" s="144">
        <v>3562.24</v>
      </c>
    </row>
    <row r="216" spans="1:13" ht="18" customHeight="1" x14ac:dyDescent="0.4">
      <c r="A216" s="2"/>
      <c r="B216" s="166">
        <v>1050</v>
      </c>
      <c r="C216" s="264" t="str">
        <f>VLOOKUP(B216,'H 10 aanwijzingen'!$A$19:$B$70,2)</f>
        <v>Rabobank</v>
      </c>
      <c r="D216" s="265"/>
      <c r="E216" s="266"/>
      <c r="F216" s="167"/>
      <c r="G216" s="229" t="s">
        <v>214</v>
      </c>
      <c r="H216" s="229"/>
      <c r="I216" s="229"/>
      <c r="J216" s="144">
        <v>3562.24</v>
      </c>
      <c r="K216" s="144"/>
    </row>
    <row r="217" spans="1:13" ht="18" customHeight="1" x14ac:dyDescent="0.4">
      <c r="A217" s="2"/>
      <c r="B217" s="166">
        <v>1100</v>
      </c>
      <c r="C217" s="249" t="str">
        <f>VLOOKUP(B217,'H 10 aanwijzingen'!$A$19:$B$70,2)</f>
        <v>Debiteuren</v>
      </c>
      <c r="D217" s="249"/>
      <c r="E217" s="249"/>
      <c r="F217" s="167">
        <v>11048</v>
      </c>
      <c r="G217" s="229" t="s">
        <v>216</v>
      </c>
      <c r="H217" s="229"/>
      <c r="I217" s="229"/>
      <c r="J217" s="144">
        <v>389.62</v>
      </c>
      <c r="K217" s="196"/>
    </row>
    <row r="218" spans="1:13" ht="18" customHeight="1" x14ac:dyDescent="0.4">
      <c r="A218" s="2"/>
      <c r="B218" s="166">
        <v>1050</v>
      </c>
      <c r="C218" s="249" t="str">
        <f>VLOOKUP(B218,'H 10 aanwijzingen'!$A$19:$B$70,2)</f>
        <v>Rabobank</v>
      </c>
      <c r="D218" s="249"/>
      <c r="E218" s="249"/>
      <c r="F218" s="167"/>
      <c r="G218" s="229" t="s">
        <v>216</v>
      </c>
      <c r="H218" s="229"/>
      <c r="I218" s="229"/>
      <c r="J218" s="196"/>
      <c r="K218" s="144">
        <v>389.62</v>
      </c>
    </row>
    <row r="219" spans="1:13" ht="18" customHeight="1" x14ac:dyDescent="0.4">
      <c r="A219" s="2"/>
      <c r="B219" s="189"/>
      <c r="C219" s="249"/>
      <c r="D219" s="249"/>
      <c r="E219" s="249"/>
      <c r="F219" s="190"/>
      <c r="G219" s="68"/>
      <c r="H219" s="69"/>
      <c r="I219" s="70"/>
      <c r="J219" s="169"/>
      <c r="K219" s="170"/>
    </row>
    <row r="220" spans="1:13" ht="18" customHeight="1" x14ac:dyDescent="0.4">
      <c r="A220" s="2"/>
      <c r="B220" s="27"/>
    </row>
    <row r="221" spans="1:13" ht="18" customHeight="1" x14ac:dyDescent="0.4">
      <c r="A221" s="2"/>
      <c r="B221" s="27"/>
    </row>
    <row r="222" spans="1:13" x14ac:dyDescent="0.4">
      <c r="A222" s="2"/>
      <c r="B222" s="1" t="s">
        <v>169</v>
      </c>
    </row>
    <row r="223" spans="1:13" x14ac:dyDescent="0.4">
      <c r="A223" s="2" t="s">
        <v>21</v>
      </c>
      <c r="B223" s="25" t="s">
        <v>170</v>
      </c>
    </row>
    <row r="224" spans="1:13" ht="10.9" customHeight="1" x14ac:dyDescent="0.4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</row>
    <row r="225" spans="1:12" x14ac:dyDescent="0.4">
      <c r="A225" s="3"/>
      <c r="B225" s="5" t="s">
        <v>108</v>
      </c>
      <c r="C225" s="3"/>
      <c r="D225" s="3"/>
      <c r="E225" s="3"/>
      <c r="F225" s="3"/>
      <c r="G225" s="3"/>
      <c r="H225" s="3"/>
      <c r="I225" s="3"/>
      <c r="J225" s="3"/>
      <c r="K225" s="3"/>
      <c r="L225" s="28"/>
    </row>
    <row r="226" spans="1:12" ht="10.9" customHeight="1" x14ac:dyDescent="0.4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</row>
    <row r="227" spans="1:12" x14ac:dyDescent="0.4">
      <c r="A227" s="3"/>
      <c r="B227" s="6" t="s">
        <v>109</v>
      </c>
      <c r="C227" s="110">
        <v>11077</v>
      </c>
      <c r="D227" s="271" t="s">
        <v>235</v>
      </c>
      <c r="E227" s="271"/>
      <c r="F227" s="3"/>
      <c r="G227" s="3"/>
      <c r="H227" s="3"/>
      <c r="I227" s="3"/>
      <c r="J227" s="3"/>
      <c r="K227" s="3"/>
      <c r="L227" s="28"/>
    </row>
    <row r="228" spans="1:12" ht="10.9" customHeight="1" x14ac:dyDescent="0.4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</row>
    <row r="229" spans="1:12" ht="18" customHeight="1" x14ac:dyDescent="0.4">
      <c r="A229" s="3"/>
      <c r="B229" s="6" t="s">
        <v>0</v>
      </c>
      <c r="C229" s="6"/>
      <c r="D229" s="7">
        <v>60</v>
      </c>
      <c r="E229" s="3"/>
      <c r="F229" s="6" t="s">
        <v>32</v>
      </c>
      <c r="G229" s="6"/>
      <c r="H229" s="112" t="s">
        <v>197</v>
      </c>
      <c r="I229" s="3"/>
      <c r="J229" s="3"/>
      <c r="K229" s="3"/>
      <c r="L229" s="28"/>
    </row>
    <row r="230" spans="1:12" ht="18" customHeight="1" x14ac:dyDescent="0.4">
      <c r="A230" s="3"/>
      <c r="B230" s="6" t="s">
        <v>110</v>
      </c>
      <c r="C230" s="6"/>
      <c r="D230" s="7" t="s">
        <v>293</v>
      </c>
      <c r="E230" s="3"/>
      <c r="F230" s="6" t="s">
        <v>5</v>
      </c>
      <c r="G230" s="6"/>
      <c r="H230" s="145" t="s">
        <v>294</v>
      </c>
      <c r="I230" s="3"/>
      <c r="J230" s="3"/>
      <c r="K230" s="3"/>
      <c r="L230" s="28"/>
    </row>
    <row r="231" spans="1:12" ht="18" customHeight="1" x14ac:dyDescent="0.4">
      <c r="A231" s="3"/>
      <c r="B231" s="6" t="s">
        <v>1</v>
      </c>
      <c r="C231" s="6"/>
      <c r="D231" s="111">
        <v>45504</v>
      </c>
      <c r="E231" s="3"/>
      <c r="F231" s="6" t="s">
        <v>111</v>
      </c>
      <c r="G231" s="6"/>
      <c r="H231" s="146">
        <f>J236+K236</f>
        <v>762.3</v>
      </c>
      <c r="I231" s="3" t="s">
        <v>12</v>
      </c>
      <c r="J231" s="3"/>
      <c r="K231" s="3"/>
      <c r="L231" s="28"/>
    </row>
    <row r="232" spans="1:12" ht="10.9" customHeight="1" x14ac:dyDescent="0.4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</row>
    <row r="233" spans="1:12" x14ac:dyDescent="0.4">
      <c r="A233" s="28"/>
      <c r="B233" s="37" t="s">
        <v>13</v>
      </c>
      <c r="C233" s="28"/>
      <c r="D233" s="28"/>
      <c r="E233" s="28"/>
      <c r="F233" s="28"/>
      <c r="G233" s="28"/>
      <c r="H233" s="28"/>
      <c r="I233" s="28"/>
      <c r="J233" s="28"/>
      <c r="K233" s="28"/>
      <c r="L233" s="28"/>
    </row>
    <row r="234" spans="1:12" ht="10.9" customHeight="1" x14ac:dyDescent="0.4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</row>
    <row r="235" spans="1:12" ht="30" x14ac:dyDescent="0.4">
      <c r="A235" s="32"/>
      <c r="B235" s="10" t="s">
        <v>103</v>
      </c>
      <c r="C235" s="10" t="s">
        <v>2</v>
      </c>
      <c r="D235" s="10" t="s">
        <v>104</v>
      </c>
      <c r="E235" s="11" t="s">
        <v>161</v>
      </c>
      <c r="F235" s="71" t="s">
        <v>105</v>
      </c>
      <c r="G235" s="84" t="s">
        <v>3</v>
      </c>
      <c r="H235" s="10" t="s">
        <v>26</v>
      </c>
      <c r="I235" s="11" t="s">
        <v>256</v>
      </c>
      <c r="J235" s="10" t="s">
        <v>165</v>
      </c>
      <c r="K235" s="10" t="s">
        <v>4</v>
      </c>
      <c r="L235" s="28"/>
    </row>
    <row r="236" spans="1:12" ht="18" customHeight="1" x14ac:dyDescent="0.4">
      <c r="A236" s="3"/>
      <c r="B236" s="147"/>
      <c r="C236" s="115">
        <v>8400</v>
      </c>
      <c r="D236" s="147"/>
      <c r="E236" s="137">
        <v>0.1</v>
      </c>
      <c r="F236" s="138">
        <v>630</v>
      </c>
      <c r="G236" s="139">
        <v>1</v>
      </c>
      <c r="H236" s="118">
        <v>0.21</v>
      </c>
      <c r="I236" s="115" t="s">
        <v>198</v>
      </c>
      <c r="J236" s="117">
        <v>630</v>
      </c>
      <c r="K236" s="117">
        <f>H236*J236</f>
        <v>132.29999999999998</v>
      </c>
      <c r="L236" s="28"/>
    </row>
    <row r="237" spans="1:12" ht="18" customHeight="1" x14ac:dyDescent="0.4">
      <c r="A237" s="3"/>
      <c r="B237" s="66"/>
      <c r="C237" s="44"/>
      <c r="D237" s="66"/>
      <c r="E237" s="85"/>
      <c r="F237" s="96"/>
      <c r="G237" s="86"/>
      <c r="H237" s="21"/>
      <c r="I237" s="44"/>
      <c r="J237" s="17"/>
      <c r="K237" s="17"/>
      <c r="L237" s="28"/>
    </row>
    <row r="238" spans="1:12" ht="10.9" customHeight="1" x14ac:dyDescent="0.4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</row>
    <row r="239" spans="1:12" x14ac:dyDescent="0.4">
      <c r="A239" s="2"/>
      <c r="B239" s="1"/>
    </row>
    <row r="240" spans="1:12" x14ac:dyDescent="0.4">
      <c r="A240" s="2" t="s">
        <v>23</v>
      </c>
      <c r="B240" s="25" t="s">
        <v>171</v>
      </c>
    </row>
    <row r="241" spans="1:13" ht="18" customHeight="1" x14ac:dyDescent="0.4">
      <c r="A241" s="2"/>
      <c r="B241" s="257" t="s">
        <v>34</v>
      </c>
      <c r="C241" s="258"/>
      <c r="D241" s="258"/>
      <c r="E241" s="258"/>
      <c r="F241" s="258"/>
      <c r="G241" s="258"/>
      <c r="H241" s="258"/>
      <c r="I241" s="258"/>
      <c r="J241" s="258"/>
      <c r="K241" s="14" t="s">
        <v>35</v>
      </c>
    </row>
    <row r="242" spans="1:13" ht="18" customHeight="1" x14ac:dyDescent="0.4">
      <c r="A242" s="2"/>
      <c r="B242" s="224" t="s">
        <v>36</v>
      </c>
      <c r="C242" s="225"/>
      <c r="D242" s="225"/>
      <c r="E242" s="226"/>
      <c r="F242" s="227" t="s">
        <v>30</v>
      </c>
      <c r="G242" s="213" t="s">
        <v>7</v>
      </c>
      <c r="H242" s="214"/>
      <c r="I242" s="215"/>
      <c r="J242" s="219" t="s">
        <v>18</v>
      </c>
      <c r="K242" s="208" t="s">
        <v>19</v>
      </c>
    </row>
    <row r="243" spans="1:13" ht="18" customHeight="1" x14ac:dyDescent="0.4">
      <c r="A243" s="2"/>
      <c r="B243" s="163" t="s">
        <v>254</v>
      </c>
      <c r="C243" s="164" t="s">
        <v>255</v>
      </c>
      <c r="D243" s="164"/>
      <c r="E243" s="165"/>
      <c r="F243" s="228"/>
      <c r="G243" s="216"/>
      <c r="H243" s="217"/>
      <c r="I243" s="218"/>
      <c r="J243" s="220"/>
      <c r="K243" s="209"/>
    </row>
    <row r="244" spans="1:13" ht="18" customHeight="1" x14ac:dyDescent="0.4">
      <c r="A244" s="2"/>
      <c r="B244" s="166">
        <v>1100</v>
      </c>
      <c r="C244" s="210" t="str">
        <f>VLOOKUP(B244,'H 10 aanwijzingen'!$A$19:$B$70,2)</f>
        <v>Debiteuren</v>
      </c>
      <c r="D244" s="211"/>
      <c r="E244" s="212"/>
      <c r="F244" s="168">
        <v>11077</v>
      </c>
      <c r="G244" s="246">
        <v>202407</v>
      </c>
      <c r="H244" s="247"/>
      <c r="I244" s="248"/>
      <c r="J244" s="169">
        <v>762.3</v>
      </c>
      <c r="K244" s="170"/>
    </row>
    <row r="245" spans="1:13" ht="18" customHeight="1" x14ac:dyDescent="0.4">
      <c r="A245" s="2"/>
      <c r="B245" s="166">
        <v>8400</v>
      </c>
      <c r="C245" s="264" t="str">
        <f>VLOOKUP(B245,'H 10 aanwijzingen'!$A$19:$B$70,2)</f>
        <v>Omzet hoog tarief omzetbelasting</v>
      </c>
      <c r="D245" s="265"/>
      <c r="E245" s="266"/>
      <c r="F245" s="168"/>
      <c r="G245" s="229" t="s">
        <v>295</v>
      </c>
      <c r="H245" s="229"/>
      <c r="I245" s="229"/>
      <c r="J245" s="196"/>
      <c r="K245" s="144">
        <v>700</v>
      </c>
    </row>
    <row r="246" spans="1:13" ht="18" customHeight="1" x14ac:dyDescent="0.4">
      <c r="A246" s="2"/>
      <c r="B246" s="166">
        <v>8200</v>
      </c>
      <c r="C246" s="249" t="str">
        <f>VLOOKUP(B246,'H 10 aanwijzingen'!$A$19:$B$70,2)</f>
        <v>Verstrekte kortingen en rabatten</v>
      </c>
      <c r="D246" s="249"/>
      <c r="E246" s="249"/>
      <c r="F246" s="168"/>
      <c r="G246" s="229" t="s">
        <v>295</v>
      </c>
      <c r="H246" s="229"/>
      <c r="I246" s="229"/>
      <c r="J246" s="198">
        <v>70</v>
      </c>
      <c r="K246" s="144"/>
    </row>
    <row r="247" spans="1:13" ht="18" customHeight="1" x14ac:dyDescent="0.4">
      <c r="A247" s="2"/>
      <c r="B247" s="166">
        <v>1650</v>
      </c>
      <c r="C247" s="249" t="str">
        <f>VLOOKUP(B247,'H 10 aanwijzingen'!$A$19:$B$70,2)</f>
        <v>Verschuldigde omzetbelasting hoog</v>
      </c>
      <c r="D247" s="249"/>
      <c r="E247" s="249"/>
      <c r="F247" s="168"/>
      <c r="G247" s="229" t="s">
        <v>236</v>
      </c>
      <c r="H247" s="229"/>
      <c r="I247" s="229"/>
      <c r="J247" s="196"/>
      <c r="K247" s="144">
        <v>132.30000000000001</v>
      </c>
    </row>
    <row r="248" spans="1:13" ht="18" customHeight="1" x14ac:dyDescent="0.4">
      <c r="A248" s="2"/>
      <c r="B248" s="166"/>
      <c r="C248" s="249"/>
      <c r="D248" s="249"/>
      <c r="E248" s="249"/>
      <c r="F248" s="168"/>
      <c r="G248" s="68"/>
      <c r="H248" s="69"/>
      <c r="I248" s="70"/>
      <c r="J248" s="169"/>
      <c r="K248" s="170"/>
    </row>
    <row r="249" spans="1:13" x14ac:dyDescent="0.4">
      <c r="A249" s="2"/>
      <c r="B249" s="80"/>
      <c r="C249" s="29"/>
      <c r="D249" s="29"/>
      <c r="E249" s="29"/>
      <c r="F249" s="26"/>
      <c r="G249" s="83"/>
      <c r="H249" s="83"/>
      <c r="I249" s="83"/>
      <c r="J249" s="19"/>
      <c r="K249" s="20"/>
    </row>
    <row r="250" spans="1:13" x14ac:dyDescent="0.4">
      <c r="A250" s="2"/>
      <c r="B250" s="1"/>
    </row>
    <row r="251" spans="1:13" x14ac:dyDescent="0.4">
      <c r="A251" s="2"/>
      <c r="B251" s="1" t="s">
        <v>172</v>
      </c>
    </row>
    <row r="252" spans="1:13" x14ac:dyDescent="0.4">
      <c r="A252" s="2" t="s">
        <v>21</v>
      </c>
      <c r="B252" s="2" t="s">
        <v>94</v>
      </c>
      <c r="D252" s="31"/>
      <c r="G252" s="35"/>
      <c r="H252" s="35"/>
      <c r="I252" s="35"/>
      <c r="J252" s="35"/>
    </row>
    <row r="253" spans="1:13" ht="10.9" customHeight="1" x14ac:dyDescent="0.4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</row>
    <row r="254" spans="1:13" x14ac:dyDescent="0.4">
      <c r="A254" s="3"/>
      <c r="B254" s="5" t="s">
        <v>20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0.9" customHeight="1" x14ac:dyDescent="0.4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</row>
    <row r="256" spans="1:13" ht="18" customHeight="1" x14ac:dyDescent="0.4">
      <c r="A256" s="3"/>
      <c r="B256" s="6" t="s">
        <v>0</v>
      </c>
      <c r="C256" s="59">
        <v>20</v>
      </c>
      <c r="D256" s="3"/>
      <c r="E256" s="6" t="s">
        <v>9</v>
      </c>
      <c r="F256" s="8" t="s">
        <v>296</v>
      </c>
      <c r="G256" s="3"/>
      <c r="H256" s="261" t="s">
        <v>10</v>
      </c>
      <c r="I256" s="261"/>
      <c r="J256" s="9" t="s">
        <v>297</v>
      </c>
      <c r="K256" s="3"/>
      <c r="L256" s="3"/>
      <c r="M256" s="3"/>
    </row>
    <row r="257" spans="1:13" ht="18" customHeight="1" x14ac:dyDescent="0.4">
      <c r="A257" s="3"/>
      <c r="B257" s="6" t="s">
        <v>14</v>
      </c>
      <c r="C257" s="60">
        <v>85100</v>
      </c>
      <c r="D257" s="3"/>
      <c r="E257" s="6" t="s">
        <v>15</v>
      </c>
      <c r="F257" s="114">
        <f>C257+J262</f>
        <v>85862.3</v>
      </c>
      <c r="G257" s="3"/>
      <c r="H257" s="3"/>
      <c r="I257" s="3"/>
      <c r="J257" s="3"/>
      <c r="K257" s="3"/>
      <c r="L257" s="3"/>
      <c r="M257" s="3"/>
    </row>
    <row r="258" spans="1:13" ht="10.9" customHeight="1" x14ac:dyDescent="0.4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</row>
    <row r="259" spans="1:13" x14ac:dyDescent="0.4">
      <c r="A259" s="28"/>
      <c r="B259" s="37" t="s">
        <v>13</v>
      </c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</row>
    <row r="260" spans="1:13" ht="10.9" customHeight="1" x14ac:dyDescent="0.4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</row>
    <row r="261" spans="1:13" ht="30" x14ac:dyDescent="0.4">
      <c r="A261" s="28"/>
      <c r="B261" s="71" t="s">
        <v>16</v>
      </c>
      <c r="C261" s="71" t="s">
        <v>2</v>
      </c>
      <c r="D261" s="71" t="s">
        <v>31</v>
      </c>
      <c r="E261" s="253" t="s">
        <v>7</v>
      </c>
      <c r="F261" s="253"/>
      <c r="G261" s="71" t="s">
        <v>3</v>
      </c>
      <c r="H261" s="71" t="s">
        <v>26</v>
      </c>
      <c r="I261" s="11" t="s">
        <v>256</v>
      </c>
      <c r="J261" s="71" t="s">
        <v>11</v>
      </c>
      <c r="K261" s="71" t="s">
        <v>4</v>
      </c>
      <c r="L261" s="71" t="s">
        <v>17</v>
      </c>
      <c r="M261" s="28"/>
    </row>
    <row r="262" spans="1:13" ht="18" customHeight="1" x14ac:dyDescent="0.4">
      <c r="A262" s="4"/>
      <c r="B262" s="111">
        <v>45534</v>
      </c>
      <c r="C262" s="110">
        <v>1100</v>
      </c>
      <c r="D262" s="110">
        <v>11077</v>
      </c>
      <c r="E262" s="254" t="s">
        <v>294</v>
      </c>
      <c r="F262" s="254"/>
      <c r="G262" s="110"/>
      <c r="H262" s="121"/>
      <c r="I262" s="121"/>
      <c r="J262" s="114">
        <v>762.3</v>
      </c>
      <c r="K262" s="122"/>
      <c r="L262" s="113" t="s">
        <v>293</v>
      </c>
      <c r="M262" s="4"/>
    </row>
    <row r="263" spans="1:13" ht="18" customHeight="1" x14ac:dyDescent="0.4">
      <c r="A263" s="4"/>
      <c r="B263" s="24"/>
      <c r="C263" s="73"/>
      <c r="D263" s="73"/>
      <c r="E263" s="294"/>
      <c r="F263" s="294"/>
      <c r="G263" s="73"/>
      <c r="H263" s="62"/>
      <c r="I263" s="62"/>
      <c r="J263" s="61"/>
      <c r="K263" s="58"/>
      <c r="L263" s="42"/>
      <c r="M263" s="4"/>
    </row>
    <row r="264" spans="1:13" ht="10.9" customHeight="1" x14ac:dyDescent="0.4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</row>
    <row r="265" spans="1:13" x14ac:dyDescent="0.4">
      <c r="A265" s="2"/>
      <c r="D265" s="31"/>
      <c r="G265" s="35"/>
      <c r="H265" s="35"/>
      <c r="I265" s="35"/>
      <c r="J265" s="35"/>
    </row>
    <row r="266" spans="1:13" x14ac:dyDescent="0.4">
      <c r="A266" s="2" t="s">
        <v>27</v>
      </c>
      <c r="B266" s="2" t="s">
        <v>33</v>
      </c>
      <c r="D266" s="31"/>
      <c r="G266" s="35"/>
      <c r="H266" s="35"/>
      <c r="I266" s="35"/>
      <c r="J266" s="35"/>
    </row>
    <row r="267" spans="1:13" ht="18" customHeight="1" x14ac:dyDescent="0.4">
      <c r="A267" s="2"/>
      <c r="B267" s="257" t="s">
        <v>34</v>
      </c>
      <c r="C267" s="258"/>
      <c r="D267" s="258"/>
      <c r="E267" s="258"/>
      <c r="F267" s="258"/>
      <c r="G267" s="258"/>
      <c r="H267" s="258"/>
      <c r="I267" s="258"/>
      <c r="J267" s="258"/>
      <c r="K267" s="14" t="s">
        <v>35</v>
      </c>
    </row>
    <row r="268" spans="1:13" ht="18" customHeight="1" x14ac:dyDescent="0.4">
      <c r="A268" s="2"/>
      <c r="B268" s="224" t="s">
        <v>36</v>
      </c>
      <c r="C268" s="225"/>
      <c r="D268" s="225"/>
      <c r="E268" s="226"/>
      <c r="F268" s="227" t="s">
        <v>30</v>
      </c>
      <c r="G268" s="213" t="s">
        <v>7</v>
      </c>
      <c r="H268" s="214"/>
      <c r="I268" s="215"/>
      <c r="J268" s="219" t="s">
        <v>18</v>
      </c>
      <c r="K268" s="208" t="s">
        <v>19</v>
      </c>
    </row>
    <row r="269" spans="1:13" ht="18" customHeight="1" x14ac:dyDescent="0.4">
      <c r="A269" s="2"/>
      <c r="B269" s="163" t="s">
        <v>254</v>
      </c>
      <c r="C269" s="164" t="s">
        <v>255</v>
      </c>
      <c r="D269" s="164"/>
      <c r="E269" s="165"/>
      <c r="F269" s="228"/>
      <c r="G269" s="216"/>
      <c r="H269" s="217"/>
      <c r="I269" s="218"/>
      <c r="J269" s="220"/>
      <c r="K269" s="209"/>
    </row>
    <row r="270" spans="1:13" ht="18" customHeight="1" x14ac:dyDescent="0.4">
      <c r="A270" s="2"/>
      <c r="B270" s="166">
        <v>1100</v>
      </c>
      <c r="C270" s="210" t="str">
        <f>VLOOKUP(B270,'H 10 aanwijzingen'!$A$19:$B$70,2)</f>
        <v>Debiteuren</v>
      </c>
      <c r="D270" s="211"/>
      <c r="E270" s="212"/>
      <c r="F270" s="167">
        <v>11077</v>
      </c>
      <c r="G270" s="229" t="s">
        <v>294</v>
      </c>
      <c r="H270" s="229"/>
      <c r="I270" s="229"/>
      <c r="J270" s="125"/>
      <c r="K270" s="126">
        <v>762.3</v>
      </c>
    </row>
    <row r="271" spans="1:13" ht="18" customHeight="1" x14ac:dyDescent="0.4">
      <c r="A271" s="2"/>
      <c r="B271" s="166">
        <v>1056</v>
      </c>
      <c r="C271" s="264" t="str">
        <f>VLOOKUP(B271,'H 10 aanwijzingen'!$A$19:$B$70,2)</f>
        <v>ABN</v>
      </c>
      <c r="D271" s="265"/>
      <c r="E271" s="266"/>
      <c r="F271" s="167"/>
      <c r="G271" s="229" t="s">
        <v>294</v>
      </c>
      <c r="H271" s="229"/>
      <c r="I271" s="229"/>
      <c r="J271" s="125">
        <v>762.3</v>
      </c>
      <c r="K271" s="126"/>
    </row>
    <row r="272" spans="1:13" ht="18" customHeight="1" x14ac:dyDescent="0.4">
      <c r="B272" s="189"/>
      <c r="C272" s="249"/>
      <c r="D272" s="249"/>
      <c r="E272" s="249"/>
      <c r="F272" s="190"/>
      <c r="G272" s="68"/>
      <c r="H272" s="69"/>
      <c r="I272" s="70"/>
      <c r="J272" s="169"/>
      <c r="K272" s="170"/>
    </row>
    <row r="273" spans="1:11" x14ac:dyDescent="0.4">
      <c r="C273" s="289"/>
      <c r="D273" s="289"/>
      <c r="E273" s="289"/>
    </row>
    <row r="274" spans="1:11" x14ac:dyDescent="0.4">
      <c r="C274" s="289"/>
      <c r="D274" s="289"/>
      <c r="E274" s="289"/>
    </row>
    <row r="275" spans="1:11" x14ac:dyDescent="0.4">
      <c r="A275" s="2"/>
      <c r="B275" s="1" t="s">
        <v>173</v>
      </c>
    </row>
    <row r="276" spans="1:11" x14ac:dyDescent="0.4">
      <c r="A276" s="2"/>
      <c r="B276" s="2" t="s">
        <v>117</v>
      </c>
      <c r="D276" s="31"/>
    </row>
    <row r="277" spans="1:11" ht="18" customHeight="1" x14ac:dyDescent="0.4">
      <c r="B277" s="257" t="s">
        <v>34</v>
      </c>
      <c r="C277" s="258"/>
      <c r="D277" s="258"/>
      <c r="E277" s="258"/>
      <c r="F277" s="258"/>
      <c r="G277" s="258"/>
      <c r="H277" s="258"/>
      <c r="I277" s="258"/>
      <c r="J277" s="258"/>
      <c r="K277" s="14" t="s">
        <v>35</v>
      </c>
    </row>
    <row r="278" spans="1:11" ht="18" customHeight="1" x14ac:dyDescent="0.4">
      <c r="B278" s="224" t="s">
        <v>36</v>
      </c>
      <c r="C278" s="225"/>
      <c r="D278" s="225"/>
      <c r="E278" s="226"/>
      <c r="F278" s="227" t="s">
        <v>30</v>
      </c>
      <c r="G278" s="213" t="s">
        <v>7</v>
      </c>
      <c r="H278" s="214"/>
      <c r="I278" s="215"/>
      <c r="J278" s="219" t="s">
        <v>18</v>
      </c>
      <c r="K278" s="208" t="s">
        <v>19</v>
      </c>
    </row>
    <row r="279" spans="1:11" ht="18" customHeight="1" x14ac:dyDescent="0.4">
      <c r="B279" s="163" t="s">
        <v>254</v>
      </c>
      <c r="C279" s="164" t="s">
        <v>255</v>
      </c>
      <c r="D279" s="164"/>
      <c r="E279" s="165"/>
      <c r="F279" s="228"/>
      <c r="G279" s="216"/>
      <c r="H279" s="217"/>
      <c r="I279" s="218"/>
      <c r="J279" s="220"/>
      <c r="K279" s="209"/>
    </row>
    <row r="280" spans="1:11" ht="18" customHeight="1" x14ac:dyDescent="0.4">
      <c r="B280" s="166">
        <v>8400</v>
      </c>
      <c r="C280" s="210" t="str">
        <f>VLOOKUP(B280,'H 10 aanwijzingen'!$A$19:$B$70,2)</f>
        <v>Omzet hoog tarief omzetbelasting</v>
      </c>
      <c r="D280" s="211"/>
      <c r="E280" s="212"/>
      <c r="F280" s="167"/>
      <c r="G280" s="229" t="s">
        <v>237</v>
      </c>
      <c r="H280" s="229"/>
      <c r="I280" s="229"/>
      <c r="J280" s="125"/>
      <c r="K280" s="126">
        <v>330</v>
      </c>
    </row>
    <row r="281" spans="1:11" ht="18" customHeight="1" x14ac:dyDescent="0.4">
      <c r="B281" s="166">
        <v>3000</v>
      </c>
      <c r="C281" s="264" t="str">
        <f>VLOOKUP(B281,'H 10 aanwijzingen'!$A$19:$B$70,2)</f>
        <v>Voorraad goederen</v>
      </c>
      <c r="D281" s="265"/>
      <c r="E281" s="266"/>
      <c r="F281" s="199">
        <v>30030</v>
      </c>
      <c r="G281" s="229" t="s">
        <v>237</v>
      </c>
      <c r="H281" s="229"/>
      <c r="I281" s="229"/>
      <c r="J281" s="148">
        <v>30</v>
      </c>
      <c r="K281" s="149"/>
    </row>
    <row r="282" spans="1:11" ht="18" customHeight="1" x14ac:dyDescent="0.4">
      <c r="B282" s="166">
        <v>1650</v>
      </c>
      <c r="C282" s="249" t="str">
        <f>VLOOKUP(B282,'H 10 aanwijzingen'!$A$19:$B$70,2)</f>
        <v>Verschuldigde omzetbelasting hoog</v>
      </c>
      <c r="D282" s="249"/>
      <c r="E282" s="249"/>
      <c r="F282" s="200"/>
      <c r="G282" s="293" t="s">
        <v>237</v>
      </c>
      <c r="H282" s="293"/>
      <c r="I282" s="293"/>
      <c r="J282" s="202"/>
      <c r="K282" s="202">
        <v>63</v>
      </c>
    </row>
    <row r="283" spans="1:11" ht="18" customHeight="1" x14ac:dyDescent="0.4">
      <c r="B283" s="166">
        <v>1100</v>
      </c>
      <c r="C283" s="249" t="str">
        <f>VLOOKUP(B283,'H 10 aanwijzingen'!$A$19:$B$70,2)</f>
        <v>Debiteuren</v>
      </c>
      <c r="D283" s="249"/>
      <c r="E283" s="249"/>
      <c r="F283" s="201">
        <v>11200</v>
      </c>
      <c r="G283" s="229" t="s">
        <v>238</v>
      </c>
      <c r="H283" s="229"/>
      <c r="I283" s="229"/>
      <c r="J283" s="144">
        <v>363</v>
      </c>
      <c r="K283" s="198"/>
    </row>
    <row r="284" spans="1:11" ht="18" customHeight="1" x14ac:dyDescent="0.4">
      <c r="B284" s="166"/>
      <c r="C284" s="249"/>
      <c r="D284" s="249"/>
      <c r="E284" s="249"/>
      <c r="F284" s="168"/>
      <c r="G284" s="68"/>
      <c r="H284" s="69"/>
      <c r="I284" s="70"/>
      <c r="J284" s="169"/>
      <c r="K284" s="170"/>
    </row>
    <row r="285" spans="1:11" ht="18" customHeight="1" x14ac:dyDescent="0.4">
      <c r="B285" s="97" t="s">
        <v>118</v>
      </c>
      <c r="C285" s="29"/>
      <c r="D285" s="29"/>
      <c r="E285" s="29"/>
      <c r="F285" s="26"/>
      <c r="G285" s="79"/>
      <c r="H285" s="79"/>
      <c r="I285" s="79"/>
      <c r="J285" s="19"/>
      <c r="K285" s="20"/>
    </row>
    <row r="286" spans="1:11" ht="18" customHeight="1" x14ac:dyDescent="0.4">
      <c r="B286" s="257" t="s">
        <v>34</v>
      </c>
      <c r="C286" s="258"/>
      <c r="D286" s="258"/>
      <c r="E286" s="258"/>
      <c r="F286" s="258"/>
      <c r="G286" s="258"/>
      <c r="H286" s="258"/>
      <c r="I286" s="258"/>
      <c r="J286" s="258"/>
      <c r="K286" s="14" t="s">
        <v>35</v>
      </c>
    </row>
    <row r="287" spans="1:11" ht="18" customHeight="1" x14ac:dyDescent="0.4">
      <c r="B287" s="224" t="s">
        <v>36</v>
      </c>
      <c r="C287" s="225"/>
      <c r="D287" s="225"/>
      <c r="E287" s="226"/>
      <c r="F287" s="227" t="s">
        <v>30</v>
      </c>
      <c r="G287" s="213" t="s">
        <v>7</v>
      </c>
      <c r="H287" s="214"/>
      <c r="I287" s="215"/>
      <c r="J287" s="219" t="s">
        <v>18</v>
      </c>
      <c r="K287" s="208" t="s">
        <v>19</v>
      </c>
    </row>
    <row r="288" spans="1:11" ht="18" customHeight="1" x14ac:dyDescent="0.4">
      <c r="B288" s="163" t="s">
        <v>254</v>
      </c>
      <c r="C288" s="164" t="s">
        <v>255</v>
      </c>
      <c r="D288" s="164"/>
      <c r="E288" s="165"/>
      <c r="F288" s="228"/>
      <c r="G288" s="216"/>
      <c r="H288" s="217"/>
      <c r="I288" s="218"/>
      <c r="J288" s="220"/>
      <c r="K288" s="209"/>
    </row>
    <row r="289" spans="2:11" ht="18" customHeight="1" x14ac:dyDescent="0.4">
      <c r="B289" s="166">
        <v>7000</v>
      </c>
      <c r="C289" s="210" t="str">
        <f>VLOOKUP(B289,'H 10 aanwijzingen'!$A$19:$B$70,2)</f>
        <v>Inkoopwaarde van de omzet</v>
      </c>
      <c r="D289" s="211"/>
      <c r="E289" s="212"/>
      <c r="F289" s="155"/>
      <c r="G289" s="229" t="s">
        <v>237</v>
      </c>
      <c r="H289" s="229"/>
      <c r="I289" s="229"/>
      <c r="J289" s="144">
        <v>130</v>
      </c>
      <c r="K289" s="144"/>
    </row>
    <row r="290" spans="2:11" ht="18" customHeight="1" x14ac:dyDescent="0.4">
      <c r="B290" s="166">
        <v>3000</v>
      </c>
      <c r="C290" s="264" t="str">
        <f>VLOOKUP(B290,'H 10 aanwijzingen'!$A$19:$B$70,2)</f>
        <v>Voorraad goederen</v>
      </c>
      <c r="D290" s="265"/>
      <c r="E290" s="266"/>
      <c r="F290" s="155">
        <v>30020</v>
      </c>
      <c r="G290" s="229" t="s">
        <v>237</v>
      </c>
      <c r="H290" s="229"/>
      <c r="I290" s="229"/>
      <c r="J290" s="144"/>
      <c r="K290" s="144">
        <v>60</v>
      </c>
    </row>
    <row r="291" spans="2:11" ht="18" customHeight="1" x14ac:dyDescent="0.4">
      <c r="B291" s="166">
        <v>3000</v>
      </c>
      <c r="C291" s="249" t="str">
        <f>VLOOKUP(B291,'H 10 aanwijzingen'!$A$19:$B$70,2)</f>
        <v>Voorraad goederen</v>
      </c>
      <c r="D291" s="249"/>
      <c r="E291" s="249"/>
      <c r="F291" s="201">
        <v>30010</v>
      </c>
      <c r="G291" s="229" t="s">
        <v>237</v>
      </c>
      <c r="H291" s="229"/>
      <c r="I291" s="229"/>
      <c r="J291" s="198"/>
      <c r="K291" s="198">
        <v>70</v>
      </c>
    </row>
    <row r="292" spans="2:11" ht="18" customHeight="1" x14ac:dyDescent="0.4">
      <c r="B292" s="166"/>
      <c r="C292" s="249"/>
      <c r="D292" s="249"/>
      <c r="E292" s="249"/>
      <c r="F292" s="168"/>
      <c r="G292" s="246"/>
      <c r="H292" s="247"/>
      <c r="I292" s="248"/>
      <c r="J292" s="169"/>
      <c r="K292" s="170"/>
    </row>
    <row r="293" spans="2:11" ht="18" customHeight="1" x14ac:dyDescent="0.4">
      <c r="B293" s="166"/>
      <c r="C293" s="249"/>
      <c r="D293" s="249"/>
      <c r="E293" s="249"/>
      <c r="F293" s="168"/>
      <c r="G293" s="68"/>
      <c r="H293" s="69"/>
      <c r="I293" s="70"/>
      <c r="J293" s="169"/>
      <c r="K293" s="170"/>
    </row>
  </sheetData>
  <mergeCells count="220">
    <mergeCell ref="C59:E59"/>
    <mergeCell ref="G84:I84"/>
    <mergeCell ref="G115:I115"/>
    <mergeCell ref="G116:I116"/>
    <mergeCell ref="G53:I54"/>
    <mergeCell ref="J53:J54"/>
    <mergeCell ref="G26:I26"/>
    <mergeCell ref="G28:I28"/>
    <mergeCell ref="G29:I29"/>
    <mergeCell ref="D38:E38"/>
    <mergeCell ref="H40:I40"/>
    <mergeCell ref="D94:E94"/>
    <mergeCell ref="F96:G96"/>
    <mergeCell ref="B109:J109"/>
    <mergeCell ref="B110:E110"/>
    <mergeCell ref="F110:F111"/>
    <mergeCell ref="J110:J111"/>
    <mergeCell ref="B78:J78"/>
    <mergeCell ref="G81:I81"/>
    <mergeCell ref="G82:I82"/>
    <mergeCell ref="G83:I83"/>
    <mergeCell ref="B79:E79"/>
    <mergeCell ref="F79:F80"/>
    <mergeCell ref="G79:I80"/>
    <mergeCell ref="D8:E8"/>
    <mergeCell ref="H10:I10"/>
    <mergeCell ref="H11:I11"/>
    <mergeCell ref="H12:I12"/>
    <mergeCell ref="B23:J23"/>
    <mergeCell ref="J24:J25"/>
    <mergeCell ref="H41:I41"/>
    <mergeCell ref="H42:I42"/>
    <mergeCell ref="B52:J52"/>
    <mergeCell ref="J79:J80"/>
    <mergeCell ref="E181:H181"/>
    <mergeCell ref="E182:H182"/>
    <mergeCell ref="F151:G151"/>
    <mergeCell ref="B163:J163"/>
    <mergeCell ref="G167:I167"/>
    <mergeCell ref="B164:E164"/>
    <mergeCell ref="F164:F165"/>
    <mergeCell ref="G164:I165"/>
    <mergeCell ref="J164:J165"/>
    <mergeCell ref="C117:E117"/>
    <mergeCell ref="G117:I117"/>
    <mergeCell ref="B136:E136"/>
    <mergeCell ref="F136:F137"/>
    <mergeCell ref="G136:I137"/>
    <mergeCell ref="J136:J137"/>
    <mergeCell ref="H176:I176"/>
    <mergeCell ref="E180:H180"/>
    <mergeCell ref="G244:I244"/>
    <mergeCell ref="G245:I245"/>
    <mergeCell ref="C244:E244"/>
    <mergeCell ref="C245:E245"/>
    <mergeCell ref="C246:E246"/>
    <mergeCell ref="F242:F243"/>
    <mergeCell ref="G242:I243"/>
    <mergeCell ref="J242:J243"/>
    <mergeCell ref="B242:E242"/>
    <mergeCell ref="K24:K25"/>
    <mergeCell ref="C26:E26"/>
    <mergeCell ref="C27:E27"/>
    <mergeCell ref="G27:I27"/>
    <mergeCell ref="C28:E28"/>
    <mergeCell ref="C29:E29"/>
    <mergeCell ref="G289:I289"/>
    <mergeCell ref="G290:I290"/>
    <mergeCell ref="B24:E24"/>
    <mergeCell ref="F24:F25"/>
    <mergeCell ref="G24:I25"/>
    <mergeCell ref="C30:E30"/>
    <mergeCell ref="G30:I30"/>
    <mergeCell ref="G280:I280"/>
    <mergeCell ref="G281:I281"/>
    <mergeCell ref="G283:I283"/>
    <mergeCell ref="B286:J286"/>
    <mergeCell ref="C280:E280"/>
    <mergeCell ref="C281:E281"/>
    <mergeCell ref="C282:E282"/>
    <mergeCell ref="C283:E283"/>
    <mergeCell ref="G270:I270"/>
    <mergeCell ref="G271:I271"/>
    <mergeCell ref="B277:J277"/>
    <mergeCell ref="K79:K80"/>
    <mergeCell ref="C81:E81"/>
    <mergeCell ref="C82:E82"/>
    <mergeCell ref="C83:E83"/>
    <mergeCell ref="C86:E86"/>
    <mergeCell ref="C84:E84"/>
    <mergeCell ref="C85:E85"/>
    <mergeCell ref="K53:K54"/>
    <mergeCell ref="C55:E55"/>
    <mergeCell ref="G55:I55"/>
    <mergeCell ref="C56:E56"/>
    <mergeCell ref="C57:E57"/>
    <mergeCell ref="C58:E58"/>
    <mergeCell ref="G58:I58"/>
    <mergeCell ref="G86:I86"/>
    <mergeCell ref="G57:I57"/>
    <mergeCell ref="H66:I66"/>
    <mergeCell ref="E71:F71"/>
    <mergeCell ref="E72:F72"/>
    <mergeCell ref="E73:F73"/>
    <mergeCell ref="E74:F74"/>
    <mergeCell ref="G56:I56"/>
    <mergeCell ref="B53:E53"/>
    <mergeCell ref="F53:F54"/>
    <mergeCell ref="K110:K111"/>
    <mergeCell ref="C112:E112"/>
    <mergeCell ref="C113:E113"/>
    <mergeCell ref="C114:E114"/>
    <mergeCell ref="C115:E115"/>
    <mergeCell ref="C116:E116"/>
    <mergeCell ref="B135:J135"/>
    <mergeCell ref="H123:I123"/>
    <mergeCell ref="E127:H127"/>
    <mergeCell ref="E128:H128"/>
    <mergeCell ref="E129:H129"/>
    <mergeCell ref="E130:H130"/>
    <mergeCell ref="E131:H131"/>
    <mergeCell ref="G112:I112"/>
    <mergeCell ref="G113:I113"/>
    <mergeCell ref="G114:I114"/>
    <mergeCell ref="G110:I111"/>
    <mergeCell ref="K164:K165"/>
    <mergeCell ref="C166:E166"/>
    <mergeCell ref="C167:E167"/>
    <mergeCell ref="C169:E169"/>
    <mergeCell ref="C170:E170"/>
    <mergeCell ref="C168:E168"/>
    <mergeCell ref="K136:K137"/>
    <mergeCell ref="C138:E138"/>
    <mergeCell ref="G138:I138"/>
    <mergeCell ref="C139:E139"/>
    <mergeCell ref="C140:E140"/>
    <mergeCell ref="C141:E141"/>
    <mergeCell ref="G169:I169"/>
    <mergeCell ref="G139:I139"/>
    <mergeCell ref="G140:I140"/>
    <mergeCell ref="D149:E149"/>
    <mergeCell ref="C142:E142"/>
    <mergeCell ref="C143:E143"/>
    <mergeCell ref="G168:I168"/>
    <mergeCell ref="G166:I166"/>
    <mergeCell ref="K242:K243"/>
    <mergeCell ref="K188:K189"/>
    <mergeCell ref="C190:E190"/>
    <mergeCell ref="G190:I190"/>
    <mergeCell ref="C191:E191"/>
    <mergeCell ref="C192:E192"/>
    <mergeCell ref="B213:E213"/>
    <mergeCell ref="F213:F214"/>
    <mergeCell ref="G213:I214"/>
    <mergeCell ref="J213:J214"/>
    <mergeCell ref="K213:K214"/>
    <mergeCell ref="G215:I215"/>
    <mergeCell ref="G216:I216"/>
    <mergeCell ref="G218:I218"/>
    <mergeCell ref="D227:E227"/>
    <mergeCell ref="C215:E215"/>
    <mergeCell ref="C216:E216"/>
    <mergeCell ref="C217:E217"/>
    <mergeCell ref="C218:E218"/>
    <mergeCell ref="E205:F205"/>
    <mergeCell ref="E206:F206"/>
    <mergeCell ref="C193:E193"/>
    <mergeCell ref="C194:E194"/>
    <mergeCell ref="C219:E219"/>
    <mergeCell ref="K268:K269"/>
    <mergeCell ref="C270:E270"/>
    <mergeCell ref="C271:E271"/>
    <mergeCell ref="C272:E272"/>
    <mergeCell ref="B278:E278"/>
    <mergeCell ref="F278:F279"/>
    <mergeCell ref="G278:I279"/>
    <mergeCell ref="J278:J279"/>
    <mergeCell ref="K278:K279"/>
    <mergeCell ref="B268:E268"/>
    <mergeCell ref="F268:F269"/>
    <mergeCell ref="G268:I269"/>
    <mergeCell ref="J268:J269"/>
    <mergeCell ref="C273:E273"/>
    <mergeCell ref="C274:E274"/>
    <mergeCell ref="C292:E292"/>
    <mergeCell ref="G292:I292"/>
    <mergeCell ref="C293:E293"/>
    <mergeCell ref="C284:E284"/>
    <mergeCell ref="B287:E287"/>
    <mergeCell ref="F287:F288"/>
    <mergeCell ref="G287:I288"/>
    <mergeCell ref="J287:J288"/>
    <mergeCell ref="K287:K288"/>
    <mergeCell ref="C289:E289"/>
    <mergeCell ref="C290:E290"/>
    <mergeCell ref="C291:E291"/>
    <mergeCell ref="G217:I217"/>
    <mergeCell ref="G246:I246"/>
    <mergeCell ref="G282:I282"/>
    <mergeCell ref="G291:I291"/>
    <mergeCell ref="E207:F207"/>
    <mergeCell ref="E208:F208"/>
    <mergeCell ref="B212:J212"/>
    <mergeCell ref="E183:H183"/>
    <mergeCell ref="B187:J187"/>
    <mergeCell ref="G191:I191"/>
    <mergeCell ref="H200:I200"/>
    <mergeCell ref="B188:E188"/>
    <mergeCell ref="F188:F189"/>
    <mergeCell ref="G188:I189"/>
    <mergeCell ref="J188:J189"/>
    <mergeCell ref="G247:I247"/>
    <mergeCell ref="H256:I256"/>
    <mergeCell ref="E261:F261"/>
    <mergeCell ref="E262:F262"/>
    <mergeCell ref="E263:F263"/>
    <mergeCell ref="B267:J267"/>
    <mergeCell ref="C247:E247"/>
    <mergeCell ref="C248:E248"/>
    <mergeCell ref="B241:J241"/>
  </mergeCells>
  <pageMargins left="0.7" right="0.7" top="0.75" bottom="0.75" header="0.3" footer="0.3"/>
  <ignoredErrors>
    <ignoredError sqref="C26:E29 C55:E57 C81:E84 C112:E116 C138:E140 C166:E169 C190:E191 C215:E218 C244:E247 C270 C280:E283 C289:E291" evalError="1"/>
    <ignoredError sqref="F11:F12 F41:F42 H96:H98 H229 H231 H1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9B4C-B622-4F13-85A3-BC2E288F8D38}">
  <dimension ref="A1:K98"/>
  <sheetViews>
    <sheetView showGridLines="0" topLeftCell="A61" zoomScale="85" zoomScaleNormal="85" workbookViewId="0">
      <selection activeCell="G82" sqref="G82:I82"/>
    </sheetView>
  </sheetViews>
  <sheetFormatPr defaultColWidth="8.86328125" defaultRowHeight="15" x14ac:dyDescent="0.4"/>
  <cols>
    <col min="1" max="1" width="2.86328125" style="99" customWidth="1"/>
    <col min="2" max="2" width="13.59765625" style="99" customWidth="1"/>
    <col min="3" max="4" width="12.73046875" style="99" customWidth="1"/>
    <col min="5" max="5" width="17.3984375" style="99" customWidth="1"/>
    <col min="6" max="6" width="13" style="99" customWidth="1"/>
    <col min="7" max="7" width="9.1328125" style="99" customWidth="1"/>
    <col min="8" max="8" width="11" style="99" customWidth="1"/>
    <col min="9" max="9" width="16.73046875" style="99" customWidth="1"/>
    <col min="10" max="10" width="12.59765625" style="99" customWidth="1"/>
    <col min="11" max="11" width="13" style="99" customWidth="1"/>
    <col min="12" max="12" width="10.73046875" style="99" customWidth="1"/>
    <col min="13" max="13" width="2.3984375" style="99" customWidth="1"/>
    <col min="14" max="16384" width="8.86328125" style="99"/>
  </cols>
  <sheetData>
    <row r="1" spans="2:11" x14ac:dyDescent="0.4">
      <c r="B1" s="1" t="s">
        <v>194</v>
      </c>
      <c r="C1" s="25"/>
      <c r="D1" s="1" t="s">
        <v>180</v>
      </c>
    </row>
    <row r="2" spans="2:11" x14ac:dyDescent="0.4">
      <c r="B2" s="100"/>
    </row>
    <row r="3" spans="2:11" x14ac:dyDescent="0.4">
      <c r="B3" s="1" t="s">
        <v>181</v>
      </c>
      <c r="C3" s="25"/>
      <c r="D3" s="1"/>
    </row>
    <row r="4" spans="2:11" x14ac:dyDescent="0.4">
      <c r="B4" s="101" t="s">
        <v>182</v>
      </c>
    </row>
    <row r="5" spans="2:11" ht="18" customHeight="1" x14ac:dyDescent="0.4">
      <c r="B5" s="257" t="s">
        <v>34</v>
      </c>
      <c r="C5" s="258"/>
      <c r="D5" s="258"/>
      <c r="E5" s="258"/>
      <c r="F5" s="258"/>
      <c r="G5" s="258"/>
      <c r="H5" s="258"/>
      <c r="I5" s="258"/>
      <c r="J5" s="258"/>
      <c r="K5" s="14" t="s">
        <v>35</v>
      </c>
    </row>
    <row r="6" spans="2:11" ht="18" customHeight="1" x14ac:dyDescent="0.4">
      <c r="B6" s="224" t="s">
        <v>36</v>
      </c>
      <c r="C6" s="225"/>
      <c r="D6" s="225"/>
      <c r="E6" s="226"/>
      <c r="F6" s="227" t="s">
        <v>30</v>
      </c>
      <c r="G6" s="213" t="s">
        <v>7</v>
      </c>
      <c r="H6" s="214"/>
      <c r="I6" s="215"/>
      <c r="J6" s="219" t="s">
        <v>18</v>
      </c>
      <c r="K6" s="208" t="s">
        <v>19</v>
      </c>
    </row>
    <row r="7" spans="2:11" ht="18" customHeight="1" x14ac:dyDescent="0.4">
      <c r="B7" s="163" t="s">
        <v>254</v>
      </c>
      <c r="C7" s="164" t="s">
        <v>255</v>
      </c>
      <c r="D7" s="164"/>
      <c r="E7" s="165"/>
      <c r="F7" s="228"/>
      <c r="G7" s="216"/>
      <c r="H7" s="217"/>
      <c r="I7" s="218"/>
      <c r="J7" s="220"/>
      <c r="K7" s="209"/>
    </row>
    <row r="8" spans="2:11" ht="18" customHeight="1" x14ac:dyDescent="0.4">
      <c r="B8" s="166">
        <v>8400</v>
      </c>
      <c r="C8" s="210" t="str">
        <f>VLOOKUP(B8,'H 10 aanwijzingen'!$A$19:$B$70,2)</f>
        <v>Omzet hoog tarief omzetbelasting</v>
      </c>
      <c r="D8" s="211"/>
      <c r="E8" s="212"/>
      <c r="F8" s="167"/>
      <c r="G8" s="229" t="s">
        <v>239</v>
      </c>
      <c r="H8" s="229"/>
      <c r="I8" s="229"/>
      <c r="J8" s="144"/>
      <c r="K8" s="144">
        <v>23970</v>
      </c>
    </row>
    <row r="9" spans="2:11" ht="18" customHeight="1" x14ac:dyDescent="0.4">
      <c r="B9" s="166">
        <v>3000</v>
      </c>
      <c r="C9" s="264" t="str">
        <f>VLOOKUP(B9,'H 10 aanwijzingen'!$A$19:$B$70,2)</f>
        <v>Voorraad goederen</v>
      </c>
      <c r="D9" s="265"/>
      <c r="E9" s="266"/>
      <c r="F9" s="167">
        <v>30010</v>
      </c>
      <c r="G9" s="221" t="str">
        <f>G8</f>
        <v>Hotel Noorderduin</v>
      </c>
      <c r="H9" s="222"/>
      <c r="I9" s="223"/>
      <c r="J9" s="144">
        <v>3000</v>
      </c>
      <c r="K9" s="144"/>
    </row>
    <row r="10" spans="2:11" ht="18" customHeight="1" x14ac:dyDescent="0.4">
      <c r="B10" s="166">
        <v>1650</v>
      </c>
      <c r="C10" s="249" t="str">
        <f>VLOOKUP(B10,'H 10 aanwijzingen'!$A$19:$B$70,2)</f>
        <v>Verschuldigde omzetbelasting hoog</v>
      </c>
      <c r="D10" s="249"/>
      <c r="E10" s="249"/>
      <c r="F10" s="167"/>
      <c r="G10" s="221" t="str">
        <f>G9</f>
        <v>Hotel Noorderduin</v>
      </c>
      <c r="H10" s="222"/>
      <c r="I10" s="223"/>
      <c r="J10" s="144"/>
      <c r="K10" s="144">
        <v>4403.7</v>
      </c>
    </row>
    <row r="11" spans="2:11" ht="18" customHeight="1" x14ac:dyDescent="0.4">
      <c r="B11" s="166">
        <v>1100</v>
      </c>
      <c r="C11" s="249" t="str">
        <f>VLOOKUP(B11,'H 10 aanwijzingen'!$A$19:$B$70,2)</f>
        <v>Debiteuren</v>
      </c>
      <c r="D11" s="249"/>
      <c r="E11" s="249"/>
      <c r="F11" s="167">
        <v>11030</v>
      </c>
      <c r="G11" s="221" t="s">
        <v>240</v>
      </c>
      <c r="H11" s="222"/>
      <c r="I11" s="223"/>
      <c r="J11" s="144">
        <v>25373.7</v>
      </c>
      <c r="K11" s="144"/>
    </row>
    <row r="12" spans="2:11" ht="18" customHeight="1" x14ac:dyDescent="0.4">
      <c r="B12" s="166"/>
      <c r="C12" s="249"/>
      <c r="D12" s="249"/>
      <c r="E12" s="249"/>
      <c r="F12" s="168"/>
      <c r="G12" s="246"/>
      <c r="H12" s="247"/>
      <c r="I12" s="248"/>
      <c r="J12" s="169"/>
      <c r="K12" s="170"/>
    </row>
    <row r="13" spans="2:11" ht="18" customHeight="1" x14ac:dyDescent="0.4">
      <c r="B13" s="107" t="s">
        <v>118</v>
      </c>
      <c r="C13" s="108"/>
      <c r="D13" s="108"/>
      <c r="E13" s="108"/>
      <c r="F13" s="108"/>
      <c r="G13" s="108"/>
      <c r="H13" s="108"/>
      <c r="I13" s="108"/>
      <c r="J13" s="108"/>
      <c r="K13" s="102"/>
    </row>
    <row r="14" spans="2:11" ht="18" customHeight="1" x14ac:dyDescent="0.4">
      <c r="B14" s="257" t="s">
        <v>34</v>
      </c>
      <c r="C14" s="258"/>
      <c r="D14" s="258"/>
      <c r="E14" s="258"/>
      <c r="F14" s="258"/>
      <c r="G14" s="258"/>
      <c r="H14" s="258"/>
      <c r="I14" s="258"/>
      <c r="J14" s="258"/>
      <c r="K14" s="14" t="s">
        <v>35</v>
      </c>
    </row>
    <row r="15" spans="2:11" ht="18" customHeight="1" x14ac:dyDescent="0.4">
      <c r="B15" s="224" t="s">
        <v>36</v>
      </c>
      <c r="C15" s="225"/>
      <c r="D15" s="225"/>
      <c r="E15" s="226"/>
      <c r="F15" s="227" t="s">
        <v>30</v>
      </c>
      <c r="G15" s="213" t="s">
        <v>7</v>
      </c>
      <c r="H15" s="214"/>
      <c r="I15" s="215"/>
      <c r="J15" s="219" t="s">
        <v>18</v>
      </c>
      <c r="K15" s="208" t="s">
        <v>19</v>
      </c>
    </row>
    <row r="16" spans="2:11" ht="18" customHeight="1" x14ac:dyDescent="0.4">
      <c r="B16" s="163" t="s">
        <v>254</v>
      </c>
      <c r="C16" s="164" t="s">
        <v>255</v>
      </c>
      <c r="D16" s="164"/>
      <c r="E16" s="165"/>
      <c r="F16" s="228"/>
      <c r="G16" s="216"/>
      <c r="H16" s="217"/>
      <c r="I16" s="218"/>
      <c r="J16" s="220"/>
      <c r="K16" s="209"/>
    </row>
    <row r="17" spans="2:11" ht="18" customHeight="1" x14ac:dyDescent="0.4">
      <c r="B17" s="166">
        <v>3000</v>
      </c>
      <c r="C17" s="210" t="str">
        <f>VLOOKUP(B17,'H 10 aanwijzingen'!$A$19:$B$70,2)</f>
        <v>Voorraad goederen</v>
      </c>
      <c r="D17" s="211"/>
      <c r="E17" s="212"/>
      <c r="F17" s="167">
        <v>30001</v>
      </c>
      <c r="G17" s="229" t="s">
        <v>239</v>
      </c>
      <c r="H17" s="229"/>
      <c r="I17" s="229"/>
      <c r="J17" s="144"/>
      <c r="K17" s="144">
        <v>5600</v>
      </c>
    </row>
    <row r="18" spans="2:11" ht="18" customHeight="1" x14ac:dyDescent="0.4">
      <c r="B18" s="166">
        <v>3000</v>
      </c>
      <c r="C18" s="264" t="str">
        <f>VLOOKUP(B18,'H 10 aanwijzingen'!$A$19:$B$70,2)</f>
        <v>Voorraad goederen</v>
      </c>
      <c r="D18" s="265"/>
      <c r="E18" s="266"/>
      <c r="F18" s="167">
        <v>30002</v>
      </c>
      <c r="G18" s="221" t="str">
        <f>G17</f>
        <v>Hotel Noorderduin</v>
      </c>
      <c r="H18" s="222"/>
      <c r="I18" s="223"/>
      <c r="J18" s="144"/>
      <c r="K18" s="144">
        <v>6300</v>
      </c>
    </row>
    <row r="19" spans="2:11" ht="18" customHeight="1" x14ac:dyDescent="0.4">
      <c r="B19" s="166">
        <v>3000</v>
      </c>
      <c r="C19" s="249" t="str">
        <f>VLOOKUP(B19,'H 10 aanwijzingen'!$A$19:$B$70,2)</f>
        <v>Voorraad goederen</v>
      </c>
      <c r="D19" s="249"/>
      <c r="E19" s="249"/>
      <c r="F19" s="167">
        <v>30005</v>
      </c>
      <c r="G19" s="221" t="str">
        <f>G18</f>
        <v>Hotel Noorderduin</v>
      </c>
      <c r="H19" s="222"/>
      <c r="I19" s="223"/>
      <c r="J19" s="144"/>
      <c r="K19" s="144">
        <v>3150</v>
      </c>
    </row>
    <row r="20" spans="2:11" ht="18" customHeight="1" x14ac:dyDescent="0.4">
      <c r="B20" s="166">
        <v>7000</v>
      </c>
      <c r="C20" s="249" t="str">
        <f>VLOOKUP(B20,'H 10 aanwijzingen'!$A$19:$B$70,2)</f>
        <v>Inkoopwaarde van de omzet</v>
      </c>
      <c r="D20" s="249"/>
      <c r="E20" s="249"/>
      <c r="F20" s="167"/>
      <c r="G20" s="221" t="str">
        <f>G19</f>
        <v>Hotel Noorderduin</v>
      </c>
      <c r="H20" s="222"/>
      <c r="I20" s="223"/>
      <c r="J20" s="144">
        <v>15050</v>
      </c>
      <c r="K20" s="144"/>
    </row>
    <row r="21" spans="2:11" ht="18" customHeight="1" x14ac:dyDescent="0.4">
      <c r="B21" s="166"/>
      <c r="C21" s="249"/>
      <c r="D21" s="249"/>
      <c r="E21" s="249"/>
      <c r="F21" s="168"/>
      <c r="G21" s="246"/>
      <c r="H21" s="247"/>
      <c r="I21" s="248"/>
      <c r="J21" s="169"/>
      <c r="K21" s="170"/>
    </row>
    <row r="22" spans="2:11" ht="18" customHeight="1" x14ac:dyDescent="0.4">
      <c r="B22" s="80"/>
      <c r="C22" s="29"/>
      <c r="D22" s="29"/>
      <c r="E22" s="29"/>
      <c r="F22" s="26"/>
      <c r="G22" s="82"/>
      <c r="H22" s="82"/>
      <c r="I22" s="82"/>
      <c r="J22" s="19"/>
      <c r="K22" s="20"/>
    </row>
    <row r="23" spans="2:11" ht="18" customHeight="1" x14ac:dyDescent="0.4">
      <c r="B23" s="80"/>
      <c r="C23" s="29"/>
      <c r="D23" s="29"/>
      <c r="E23" s="29"/>
      <c r="F23" s="26"/>
      <c r="G23" s="82"/>
      <c r="H23" s="82"/>
      <c r="I23" s="82"/>
      <c r="J23" s="19"/>
      <c r="K23" s="20"/>
    </row>
    <row r="24" spans="2:11" x14ac:dyDescent="0.4">
      <c r="B24" s="1" t="s">
        <v>183</v>
      </c>
    </row>
    <row r="25" spans="2:11" x14ac:dyDescent="0.4">
      <c r="B25" s="67" t="s">
        <v>184</v>
      </c>
    </row>
    <row r="26" spans="2:11" ht="18" customHeight="1" x14ac:dyDescent="0.4">
      <c r="B26" s="257" t="s">
        <v>34</v>
      </c>
      <c r="C26" s="258"/>
      <c r="D26" s="258"/>
      <c r="E26" s="258"/>
      <c r="F26" s="258"/>
      <c r="G26" s="258"/>
      <c r="H26" s="258"/>
      <c r="I26" s="258"/>
      <c r="J26" s="258"/>
      <c r="K26" s="14" t="s">
        <v>35</v>
      </c>
    </row>
    <row r="27" spans="2:11" ht="18" customHeight="1" x14ac:dyDescent="0.4">
      <c r="B27" s="224" t="s">
        <v>36</v>
      </c>
      <c r="C27" s="225"/>
      <c r="D27" s="225"/>
      <c r="E27" s="226"/>
      <c r="F27" s="227" t="s">
        <v>30</v>
      </c>
      <c r="G27" s="213" t="s">
        <v>7</v>
      </c>
      <c r="H27" s="214"/>
      <c r="I27" s="215"/>
      <c r="J27" s="219" t="s">
        <v>18</v>
      </c>
      <c r="K27" s="208" t="s">
        <v>19</v>
      </c>
    </row>
    <row r="28" spans="2:11" ht="18" customHeight="1" x14ac:dyDescent="0.4">
      <c r="B28" s="163" t="s">
        <v>254</v>
      </c>
      <c r="C28" s="164" t="s">
        <v>255</v>
      </c>
      <c r="D28" s="164"/>
      <c r="E28" s="165"/>
      <c r="F28" s="228"/>
      <c r="G28" s="216"/>
      <c r="H28" s="217"/>
      <c r="I28" s="218"/>
      <c r="J28" s="220"/>
      <c r="K28" s="209"/>
    </row>
    <row r="29" spans="2:11" ht="18" customHeight="1" x14ac:dyDescent="0.4">
      <c r="B29" s="166">
        <v>3000</v>
      </c>
      <c r="C29" s="210" t="str">
        <f>VLOOKUP(B29,'H 10 aanwijzingen'!$A$19:$B$70,2)</f>
        <v>Voorraad goederen</v>
      </c>
      <c r="D29" s="211"/>
      <c r="E29" s="212"/>
      <c r="F29" s="167">
        <v>30010</v>
      </c>
      <c r="G29" s="229" t="s">
        <v>241</v>
      </c>
      <c r="H29" s="229"/>
      <c r="I29" s="229"/>
      <c r="J29" s="144"/>
      <c r="K29" s="144">
        <v>60</v>
      </c>
    </row>
    <row r="30" spans="2:11" ht="18" customHeight="1" x14ac:dyDescent="0.4">
      <c r="B30" s="166">
        <v>1600</v>
      </c>
      <c r="C30" s="264" t="str">
        <f>VLOOKUP(B30,'H 10 aanwijzingen'!$A$19:$B$70,2)</f>
        <v>Te verrekenen omzetbelasting</v>
      </c>
      <c r="D30" s="265"/>
      <c r="E30" s="266"/>
      <c r="F30" s="167"/>
      <c r="G30" s="221" t="s">
        <v>242</v>
      </c>
      <c r="H30" s="222"/>
      <c r="I30" s="223"/>
      <c r="J30" s="144"/>
      <c r="K30" s="144">
        <v>12.6</v>
      </c>
    </row>
    <row r="31" spans="2:11" ht="18" customHeight="1" x14ac:dyDescent="0.4">
      <c r="B31" s="166">
        <v>1400</v>
      </c>
      <c r="C31" s="249" t="str">
        <f>VLOOKUP(B31,'H 10 aanwijzingen'!$A$19:$B$70,2)</f>
        <v>Crediteuren</v>
      </c>
      <c r="D31" s="249"/>
      <c r="E31" s="249"/>
      <c r="F31" s="167">
        <v>14100</v>
      </c>
      <c r="G31" s="221" t="s">
        <v>243</v>
      </c>
      <c r="H31" s="222"/>
      <c r="I31" s="223"/>
      <c r="J31" s="144">
        <v>72.599999999999994</v>
      </c>
      <c r="K31" s="144"/>
    </row>
    <row r="32" spans="2:11" ht="18" customHeight="1" x14ac:dyDescent="0.4">
      <c r="B32" s="166"/>
      <c r="C32" s="249"/>
      <c r="D32" s="249"/>
      <c r="E32" s="249"/>
      <c r="F32" s="168"/>
      <c r="G32" s="246"/>
      <c r="H32" s="247"/>
      <c r="I32" s="248"/>
      <c r="J32" s="169"/>
      <c r="K32" s="170"/>
    </row>
    <row r="33" spans="2:11" ht="18" customHeight="1" x14ac:dyDescent="0.4">
      <c r="B33" s="166"/>
      <c r="C33" s="249"/>
      <c r="D33" s="249"/>
      <c r="E33" s="249"/>
      <c r="F33" s="168"/>
      <c r="G33" s="246"/>
      <c r="H33" s="247"/>
      <c r="I33" s="248"/>
      <c r="J33" s="169"/>
      <c r="K33" s="170"/>
    </row>
    <row r="34" spans="2:11" x14ac:dyDescent="0.4">
      <c r="B34" s="80"/>
      <c r="C34" s="29"/>
      <c r="D34" s="29"/>
      <c r="E34" s="29"/>
      <c r="F34" s="26"/>
      <c r="G34" s="82"/>
      <c r="H34" s="82"/>
      <c r="I34" s="82"/>
      <c r="J34" s="19"/>
      <c r="K34" s="20"/>
    </row>
    <row r="35" spans="2:11" x14ac:dyDescent="0.4">
      <c r="B35" s="80"/>
      <c r="C35" s="29"/>
      <c r="D35" s="29"/>
      <c r="E35" s="29"/>
      <c r="F35" s="26"/>
      <c r="G35" s="82"/>
      <c r="H35" s="82"/>
      <c r="I35" s="82"/>
      <c r="J35" s="19"/>
      <c r="K35" s="20"/>
    </row>
    <row r="36" spans="2:11" x14ac:dyDescent="0.4">
      <c r="B36" s="1" t="s">
        <v>185</v>
      </c>
    </row>
    <row r="37" spans="2:11" x14ac:dyDescent="0.4">
      <c r="B37" s="67" t="s">
        <v>186</v>
      </c>
    </row>
    <row r="38" spans="2:11" ht="18" customHeight="1" x14ac:dyDescent="0.4">
      <c r="B38" s="257" t="s">
        <v>34</v>
      </c>
      <c r="C38" s="258"/>
      <c r="D38" s="258"/>
      <c r="E38" s="258"/>
      <c r="F38" s="258"/>
      <c r="G38" s="258"/>
      <c r="H38" s="258"/>
      <c r="I38" s="258"/>
      <c r="J38" s="258"/>
      <c r="K38" s="14" t="s">
        <v>35</v>
      </c>
    </row>
    <row r="39" spans="2:11" ht="18" customHeight="1" x14ac:dyDescent="0.4">
      <c r="B39" s="224" t="s">
        <v>36</v>
      </c>
      <c r="C39" s="225"/>
      <c r="D39" s="225"/>
      <c r="E39" s="226"/>
      <c r="F39" s="227" t="s">
        <v>30</v>
      </c>
      <c r="G39" s="213" t="s">
        <v>7</v>
      </c>
      <c r="H39" s="214"/>
      <c r="I39" s="215"/>
      <c r="J39" s="219" t="s">
        <v>18</v>
      </c>
      <c r="K39" s="208" t="s">
        <v>19</v>
      </c>
    </row>
    <row r="40" spans="2:11" ht="18" customHeight="1" x14ac:dyDescent="0.4">
      <c r="B40" s="163" t="s">
        <v>254</v>
      </c>
      <c r="C40" s="164" t="s">
        <v>255</v>
      </c>
      <c r="D40" s="164"/>
      <c r="E40" s="165"/>
      <c r="F40" s="228"/>
      <c r="G40" s="216"/>
      <c r="H40" s="217"/>
      <c r="I40" s="218"/>
      <c r="J40" s="220"/>
      <c r="K40" s="209"/>
    </row>
    <row r="41" spans="2:11" ht="18" customHeight="1" x14ac:dyDescent="0.4">
      <c r="B41" s="166">
        <v>8500</v>
      </c>
      <c r="C41" s="210" t="str">
        <f>VLOOKUP(B41,'H 10 aanwijzingen'!$A$19:$B$70,2)</f>
        <v>Omzet laag tarief omzetbelasting</v>
      </c>
      <c r="D41" s="211"/>
      <c r="E41" s="212"/>
      <c r="F41" s="167"/>
      <c r="G41" s="229" t="s">
        <v>244</v>
      </c>
      <c r="H41" s="229"/>
      <c r="I41" s="229"/>
      <c r="J41" s="144">
        <v>200</v>
      </c>
      <c r="K41" s="144"/>
    </row>
    <row r="42" spans="2:11" ht="18" customHeight="1" x14ac:dyDescent="0.4">
      <c r="B42" s="166">
        <v>8200</v>
      </c>
      <c r="C42" s="264" t="str">
        <f>VLOOKUP(B42,'H 10 aanwijzingen'!$A$19:$B$70,2)</f>
        <v>Verstrekte kortingen en rabatten</v>
      </c>
      <c r="D42" s="265"/>
      <c r="E42" s="266"/>
      <c r="F42" s="167"/>
      <c r="G42" s="221" t="str">
        <f>G41</f>
        <v>De Boekenwinkel</v>
      </c>
      <c r="H42" s="222"/>
      <c r="I42" s="223"/>
      <c r="J42" s="144"/>
      <c r="K42" s="144">
        <v>20</v>
      </c>
    </row>
    <row r="43" spans="2:11" ht="18" customHeight="1" x14ac:dyDescent="0.4">
      <c r="B43" s="166">
        <v>1660</v>
      </c>
      <c r="C43" s="249" t="str">
        <f>VLOOKUP(B43,'H 10 aanwijzingen'!$A$19:$B$70,2)</f>
        <v>Verschuldigde omzetbelasting laag</v>
      </c>
      <c r="D43" s="249"/>
      <c r="E43" s="249"/>
      <c r="F43" s="167"/>
      <c r="G43" s="221" t="str">
        <f>G42</f>
        <v>De Boekenwinkel</v>
      </c>
      <c r="H43" s="222"/>
      <c r="I43" s="223"/>
      <c r="J43" s="144">
        <v>16.2</v>
      </c>
      <c r="K43" s="144"/>
    </row>
    <row r="44" spans="2:11" ht="18" customHeight="1" x14ac:dyDescent="0.4">
      <c r="B44" s="166">
        <v>1100</v>
      </c>
      <c r="C44" s="249" t="str">
        <f>VLOOKUP(B44,'H 10 aanwijzingen'!$A$19:$B$70,2)</f>
        <v>Debiteuren</v>
      </c>
      <c r="D44" s="249"/>
      <c r="E44" s="249"/>
      <c r="F44" s="167">
        <v>11090</v>
      </c>
      <c r="G44" s="221" t="s">
        <v>245</v>
      </c>
      <c r="H44" s="222"/>
      <c r="I44" s="223"/>
      <c r="J44" s="144"/>
      <c r="K44" s="144">
        <v>196.2</v>
      </c>
    </row>
    <row r="45" spans="2:11" ht="18" customHeight="1" x14ac:dyDescent="0.4">
      <c r="B45" s="166"/>
      <c r="C45" s="249"/>
      <c r="D45" s="249"/>
      <c r="E45" s="249"/>
      <c r="F45" s="168"/>
      <c r="G45" s="246"/>
      <c r="H45" s="247"/>
      <c r="I45" s="248"/>
      <c r="J45" s="169"/>
      <c r="K45" s="170"/>
    </row>
    <row r="46" spans="2:11" ht="18" customHeight="1" x14ac:dyDescent="0.4">
      <c r="B46" s="80" t="s">
        <v>118</v>
      </c>
      <c r="C46" s="29"/>
      <c r="D46" s="29"/>
      <c r="E46" s="29"/>
      <c r="F46" s="26"/>
      <c r="G46" s="69"/>
      <c r="H46" s="69"/>
      <c r="I46" s="69"/>
      <c r="J46" s="19"/>
      <c r="K46" s="20"/>
    </row>
    <row r="47" spans="2:11" ht="18" customHeight="1" x14ac:dyDescent="0.4">
      <c r="B47" s="257" t="s">
        <v>34</v>
      </c>
      <c r="C47" s="258"/>
      <c r="D47" s="258"/>
      <c r="E47" s="258"/>
      <c r="F47" s="258"/>
      <c r="G47" s="258"/>
      <c r="H47" s="258"/>
      <c r="I47" s="258"/>
      <c r="J47" s="258"/>
      <c r="K47" s="14" t="s">
        <v>35</v>
      </c>
    </row>
    <row r="48" spans="2:11" ht="18" customHeight="1" x14ac:dyDescent="0.4">
      <c r="B48" s="224" t="s">
        <v>36</v>
      </c>
      <c r="C48" s="225"/>
      <c r="D48" s="225"/>
      <c r="E48" s="226"/>
      <c r="F48" s="227" t="s">
        <v>30</v>
      </c>
      <c r="G48" s="213" t="s">
        <v>7</v>
      </c>
      <c r="H48" s="214"/>
      <c r="I48" s="215"/>
      <c r="J48" s="219" t="s">
        <v>18</v>
      </c>
      <c r="K48" s="208" t="s">
        <v>19</v>
      </c>
    </row>
    <row r="49" spans="1:11" ht="18" customHeight="1" x14ac:dyDescent="0.4">
      <c r="B49" s="163" t="s">
        <v>254</v>
      </c>
      <c r="C49" s="164" t="s">
        <v>255</v>
      </c>
      <c r="D49" s="164"/>
      <c r="E49" s="165"/>
      <c r="F49" s="228"/>
      <c r="G49" s="216"/>
      <c r="H49" s="217"/>
      <c r="I49" s="218"/>
      <c r="J49" s="220"/>
      <c r="K49" s="209"/>
    </row>
    <row r="50" spans="1:11" ht="18" customHeight="1" x14ac:dyDescent="0.4">
      <c r="B50" s="166">
        <v>3000</v>
      </c>
      <c r="C50" s="210" t="str">
        <f>VLOOKUP(B50,'H 10 aanwijzingen'!$A$19:$B$70,2)</f>
        <v>Voorraad goederen</v>
      </c>
      <c r="D50" s="211"/>
      <c r="E50" s="212"/>
      <c r="F50" s="167">
        <v>30001</v>
      </c>
      <c r="G50" s="229" t="s">
        <v>244</v>
      </c>
      <c r="H50" s="229"/>
      <c r="I50" s="229"/>
      <c r="J50" s="144">
        <v>100</v>
      </c>
      <c r="K50" s="144"/>
    </row>
    <row r="51" spans="1:11" ht="18" customHeight="1" x14ac:dyDescent="0.4">
      <c r="B51" s="166">
        <v>7000</v>
      </c>
      <c r="C51" s="264" t="str">
        <f>VLOOKUP(B51,'H 10 aanwijzingen'!$A$19:$B$70,2)</f>
        <v>Inkoopwaarde van de omzet</v>
      </c>
      <c r="D51" s="265"/>
      <c r="E51" s="266"/>
      <c r="F51" s="167"/>
      <c r="G51" s="221" t="str">
        <f>G50</f>
        <v>De Boekenwinkel</v>
      </c>
      <c r="H51" s="222"/>
      <c r="I51" s="223"/>
      <c r="J51" s="144"/>
      <c r="K51" s="144">
        <v>100</v>
      </c>
    </row>
    <row r="52" spans="1:11" ht="18" customHeight="1" x14ac:dyDescent="0.4">
      <c r="B52" s="166"/>
      <c r="C52" s="249"/>
      <c r="D52" s="249"/>
      <c r="E52" s="249"/>
      <c r="F52" s="168"/>
      <c r="G52" s="246"/>
      <c r="H52" s="247"/>
      <c r="I52" s="248"/>
      <c r="J52" s="169"/>
      <c r="K52" s="170"/>
    </row>
    <row r="53" spans="1:11" ht="18" customHeight="1" x14ac:dyDescent="0.4">
      <c r="B53" s="166"/>
      <c r="C53" s="249"/>
      <c r="D53" s="249"/>
      <c r="E53" s="249"/>
      <c r="F53" s="168"/>
      <c r="G53" s="246"/>
      <c r="H53" s="247"/>
      <c r="I53" s="248"/>
      <c r="J53" s="169"/>
      <c r="K53" s="170"/>
    </row>
    <row r="54" spans="1:11" ht="18" customHeight="1" x14ac:dyDescent="0.4">
      <c r="B54" s="166"/>
      <c r="C54" s="249"/>
      <c r="D54" s="249"/>
      <c r="E54" s="249"/>
      <c r="F54" s="168"/>
      <c r="G54" s="246"/>
      <c r="H54" s="247"/>
      <c r="I54" s="248"/>
      <c r="J54" s="169"/>
      <c r="K54" s="170"/>
    </row>
    <row r="55" spans="1:11" x14ac:dyDescent="0.4">
      <c r="B55" s="98"/>
    </row>
    <row r="56" spans="1:11" x14ac:dyDescent="0.4">
      <c r="B56" s="98"/>
    </row>
    <row r="57" spans="1:11" x14ac:dyDescent="0.4">
      <c r="B57" s="1" t="s">
        <v>187</v>
      </c>
    </row>
    <row r="58" spans="1:11" x14ac:dyDescent="0.4">
      <c r="A58" s="99" t="s">
        <v>21</v>
      </c>
      <c r="B58" s="67" t="s">
        <v>188</v>
      </c>
    </row>
    <row r="59" spans="1:11" ht="10.9" customHeight="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ht="18" customHeight="1" x14ac:dyDescent="0.4">
      <c r="A60" s="3"/>
      <c r="B60" s="5" t="s">
        <v>102</v>
      </c>
      <c r="C60" s="3"/>
      <c r="D60" s="3"/>
      <c r="E60" s="3"/>
      <c r="F60" s="3"/>
      <c r="G60" s="3"/>
      <c r="H60" s="3"/>
      <c r="I60" s="3"/>
      <c r="J60" s="3"/>
      <c r="K60" s="3"/>
    </row>
    <row r="61" spans="1:11" ht="10.9" customHeight="1" x14ac:dyDescent="0.4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ht="18" customHeight="1" x14ac:dyDescent="0.4">
      <c r="A62" s="3"/>
      <c r="B62" s="38" t="s">
        <v>6</v>
      </c>
      <c r="C62" s="109">
        <v>14125</v>
      </c>
      <c r="D62" s="262" t="s">
        <v>246</v>
      </c>
      <c r="E62" s="262"/>
      <c r="F62" s="3"/>
      <c r="G62" s="3"/>
      <c r="H62" s="3"/>
      <c r="I62" s="3"/>
      <c r="J62" s="3"/>
      <c r="K62" s="3"/>
    </row>
    <row r="63" spans="1:11" ht="10.9" customHeight="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ht="18" customHeight="1" x14ac:dyDescent="0.4">
      <c r="A64" s="3"/>
      <c r="B64" s="38" t="s">
        <v>0</v>
      </c>
      <c r="C64" s="39">
        <v>50</v>
      </c>
      <c r="D64" s="4"/>
      <c r="E64" s="38" t="s">
        <v>9</v>
      </c>
      <c r="F64" s="39" t="s">
        <v>262</v>
      </c>
      <c r="G64" s="40"/>
      <c r="H64" s="259" t="s">
        <v>10</v>
      </c>
      <c r="I64" s="260"/>
      <c r="J64" s="39" t="s">
        <v>298</v>
      </c>
      <c r="K64" s="3"/>
    </row>
    <row r="65" spans="1:11" ht="18" customHeight="1" x14ac:dyDescent="0.4">
      <c r="A65" s="3"/>
      <c r="B65" s="38" t="s">
        <v>7</v>
      </c>
      <c r="C65" s="150">
        <v>45444</v>
      </c>
      <c r="D65" s="4"/>
      <c r="E65" s="38" t="s">
        <v>32</v>
      </c>
      <c r="F65" s="112" t="s">
        <v>247</v>
      </c>
      <c r="G65" s="4"/>
      <c r="H65" s="259" t="s">
        <v>1</v>
      </c>
      <c r="I65" s="260"/>
      <c r="J65" s="111">
        <v>45473</v>
      </c>
      <c r="K65" s="3"/>
    </row>
    <row r="66" spans="1:11" ht="18" customHeight="1" x14ac:dyDescent="0.4">
      <c r="A66" s="3"/>
      <c r="B66" s="38" t="s">
        <v>8</v>
      </c>
      <c r="C66" s="111">
        <v>45474</v>
      </c>
      <c r="D66" s="41"/>
      <c r="E66" s="38" t="s">
        <v>5</v>
      </c>
      <c r="F66" s="113">
        <v>2021</v>
      </c>
      <c r="G66" s="43"/>
      <c r="H66" s="259" t="s">
        <v>11</v>
      </c>
      <c r="I66" s="260"/>
      <c r="J66" s="114">
        <f>I71+J71</f>
        <v>2420</v>
      </c>
      <c r="K66" s="3" t="s">
        <v>12</v>
      </c>
    </row>
    <row r="67" spans="1:11" ht="10.9" customHeight="1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18" customHeight="1" x14ac:dyDescent="0.4">
      <c r="A68" s="3"/>
      <c r="B68" s="34" t="s">
        <v>13</v>
      </c>
      <c r="C68" s="3"/>
      <c r="D68" s="3"/>
      <c r="E68" s="3"/>
      <c r="F68" s="3"/>
      <c r="G68" s="3"/>
      <c r="H68" s="3"/>
      <c r="I68" s="3"/>
      <c r="J68" s="3"/>
      <c r="K68" s="3"/>
    </row>
    <row r="69" spans="1:11" ht="10.9" customHeight="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30" customHeight="1" x14ac:dyDescent="0.4">
      <c r="A70" s="4"/>
      <c r="B70" s="10" t="s">
        <v>103</v>
      </c>
      <c r="C70" s="10" t="s">
        <v>2</v>
      </c>
      <c r="D70" s="11" t="s">
        <v>104</v>
      </c>
      <c r="E70" s="10" t="s">
        <v>105</v>
      </c>
      <c r="F70" s="10" t="s">
        <v>3</v>
      </c>
      <c r="G70" s="10" t="s">
        <v>26</v>
      </c>
      <c r="H70" s="11" t="s">
        <v>256</v>
      </c>
      <c r="I70" s="10" t="s">
        <v>11</v>
      </c>
      <c r="J70" s="10" t="s">
        <v>4</v>
      </c>
      <c r="K70" s="4"/>
    </row>
    <row r="71" spans="1:11" ht="18" customHeight="1" x14ac:dyDescent="0.4">
      <c r="A71" s="3"/>
      <c r="B71" s="115"/>
      <c r="C71" s="115">
        <v>4350</v>
      </c>
      <c r="D71" s="116"/>
      <c r="E71" s="117">
        <v>2000</v>
      </c>
      <c r="F71" s="115">
        <v>1</v>
      </c>
      <c r="G71" s="118">
        <v>0.21</v>
      </c>
      <c r="H71" s="119" t="s">
        <v>198</v>
      </c>
      <c r="I71" s="117">
        <f>E71</f>
        <v>2000</v>
      </c>
      <c r="J71" s="117">
        <f>G71*I71</f>
        <v>420</v>
      </c>
      <c r="K71" s="3"/>
    </row>
    <row r="72" spans="1:11" ht="18" customHeight="1" x14ac:dyDescent="0.4">
      <c r="A72" s="3"/>
      <c r="B72" s="44"/>
      <c r="C72" s="44"/>
      <c r="D72" s="23"/>
      <c r="E72" s="17"/>
      <c r="F72" s="44"/>
      <c r="G72" s="21"/>
      <c r="H72" s="22"/>
      <c r="I72" s="17"/>
      <c r="J72" s="17"/>
      <c r="K72" s="3"/>
    </row>
    <row r="73" spans="1:11" ht="18" customHeight="1" x14ac:dyDescent="0.4">
      <c r="A73" s="3"/>
      <c r="B73" s="44"/>
      <c r="C73" s="44"/>
      <c r="D73" s="23"/>
      <c r="E73" s="17"/>
      <c r="F73" s="44"/>
      <c r="G73" s="21"/>
      <c r="H73" s="22"/>
      <c r="I73" s="17"/>
      <c r="J73" s="17"/>
      <c r="K73" s="3"/>
    </row>
    <row r="74" spans="1:11" ht="10.9" customHeight="1" x14ac:dyDescent="0.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ht="18" customHeight="1" x14ac:dyDescent="0.4"/>
    <row r="76" spans="1:11" x14ac:dyDescent="0.4">
      <c r="A76" s="67" t="s">
        <v>27</v>
      </c>
      <c r="B76" s="67" t="s">
        <v>189</v>
      </c>
    </row>
    <row r="77" spans="1:11" ht="18" customHeight="1" x14ac:dyDescent="0.4">
      <c r="A77" s="67"/>
      <c r="B77" s="257" t="s">
        <v>34</v>
      </c>
      <c r="C77" s="258"/>
      <c r="D77" s="258"/>
      <c r="E77" s="258"/>
      <c r="F77" s="258"/>
      <c r="G77" s="258"/>
      <c r="H77" s="258"/>
      <c r="I77" s="258"/>
      <c r="J77" s="258"/>
      <c r="K77" s="14" t="s">
        <v>35</v>
      </c>
    </row>
    <row r="78" spans="1:11" ht="18" customHeight="1" x14ac:dyDescent="0.4">
      <c r="A78" s="67"/>
      <c r="B78" s="224" t="s">
        <v>36</v>
      </c>
      <c r="C78" s="225"/>
      <c r="D78" s="225"/>
      <c r="E78" s="226"/>
      <c r="F78" s="227" t="s">
        <v>30</v>
      </c>
      <c r="G78" s="213" t="s">
        <v>7</v>
      </c>
      <c r="H78" s="214"/>
      <c r="I78" s="215"/>
      <c r="J78" s="219" t="s">
        <v>18</v>
      </c>
      <c r="K78" s="208" t="s">
        <v>19</v>
      </c>
    </row>
    <row r="79" spans="1:11" ht="18" customHeight="1" x14ac:dyDescent="0.4">
      <c r="A79" s="67"/>
      <c r="B79" s="163" t="s">
        <v>254</v>
      </c>
      <c r="C79" s="164" t="s">
        <v>255</v>
      </c>
      <c r="D79" s="164"/>
      <c r="E79" s="165"/>
      <c r="F79" s="228"/>
      <c r="G79" s="216"/>
      <c r="H79" s="217"/>
      <c r="I79" s="218"/>
      <c r="J79" s="220"/>
      <c r="K79" s="209"/>
    </row>
    <row r="80" spans="1:11" ht="18" customHeight="1" x14ac:dyDescent="0.4">
      <c r="A80" s="67"/>
      <c r="B80" s="166">
        <v>4350</v>
      </c>
      <c r="C80" s="210" t="str">
        <f>VLOOKUP(B80,'H 10 aanwijzingen'!$A$19:$B$70,2)</f>
        <v>Schoonmaakkosten</v>
      </c>
      <c r="D80" s="211"/>
      <c r="E80" s="212"/>
      <c r="F80" s="167"/>
      <c r="G80" s="295">
        <v>45444</v>
      </c>
      <c r="H80" s="229"/>
      <c r="I80" s="229"/>
      <c r="J80" s="125">
        <v>2000</v>
      </c>
      <c r="K80" s="126"/>
    </row>
    <row r="81" spans="1:11" ht="18" customHeight="1" x14ac:dyDescent="0.4">
      <c r="A81" s="67"/>
      <c r="B81" s="166">
        <v>1600</v>
      </c>
      <c r="C81" s="264" t="str">
        <f>VLOOKUP(B81,'H 10 aanwijzingen'!$A$19:$B$70,2)</f>
        <v>Te verrekenen omzetbelasting</v>
      </c>
      <c r="D81" s="265"/>
      <c r="E81" s="266"/>
      <c r="F81" s="167"/>
      <c r="G81" s="221" t="s">
        <v>246</v>
      </c>
      <c r="H81" s="222"/>
      <c r="I81" s="223"/>
      <c r="J81" s="125">
        <v>420</v>
      </c>
      <c r="K81" s="126"/>
    </row>
    <row r="82" spans="1:11" ht="18" customHeight="1" x14ac:dyDescent="0.4">
      <c r="A82" s="67"/>
      <c r="B82" s="166">
        <v>1400</v>
      </c>
      <c r="C82" s="249" t="str">
        <f>VLOOKUP(B82,'H 10 aanwijzingen'!$A$19:$B$70,2)</f>
        <v>Crediteuren</v>
      </c>
      <c r="D82" s="249"/>
      <c r="E82" s="249"/>
      <c r="F82" s="167">
        <v>14125</v>
      </c>
      <c r="G82" s="221">
        <v>2021</v>
      </c>
      <c r="H82" s="222"/>
      <c r="I82" s="223"/>
      <c r="J82" s="125"/>
      <c r="K82" s="126">
        <v>2420</v>
      </c>
    </row>
    <row r="83" spans="1:11" ht="18" customHeight="1" x14ac:dyDescent="0.4">
      <c r="B83" s="166"/>
      <c r="C83" s="249"/>
      <c r="D83" s="249"/>
      <c r="E83" s="249"/>
      <c r="F83" s="168"/>
      <c r="G83" s="246"/>
      <c r="H83" s="247"/>
      <c r="I83" s="248"/>
      <c r="J83" s="169"/>
      <c r="K83" s="170"/>
    </row>
    <row r="84" spans="1:11" ht="18" customHeight="1" x14ac:dyDescent="0.4">
      <c r="B84" s="166"/>
      <c r="C84" s="249"/>
      <c r="D84" s="249"/>
      <c r="E84" s="249"/>
      <c r="F84" s="168"/>
      <c r="G84" s="246"/>
      <c r="H84" s="247"/>
      <c r="I84" s="248"/>
      <c r="J84" s="169"/>
      <c r="K84" s="170"/>
    </row>
    <row r="85" spans="1:11" x14ac:dyDescent="0.4">
      <c r="B85" s="80"/>
      <c r="C85" s="29"/>
      <c r="D85" s="29"/>
      <c r="E85" s="29"/>
      <c r="F85" s="26"/>
      <c r="G85" s="82"/>
      <c r="H85" s="82"/>
      <c r="I85" s="82"/>
      <c r="J85" s="19"/>
      <c r="K85" s="20"/>
    </row>
    <row r="86" spans="1:11" x14ac:dyDescent="0.4">
      <c r="B86" s="80"/>
      <c r="C86" s="29"/>
      <c r="D86" s="29"/>
      <c r="E86" s="29"/>
      <c r="F86" s="26"/>
      <c r="G86" s="82"/>
      <c r="H86" s="82"/>
      <c r="I86" s="82"/>
      <c r="J86" s="19"/>
      <c r="K86" s="20"/>
    </row>
    <row r="87" spans="1:11" x14ac:dyDescent="0.4">
      <c r="B87" s="1" t="s">
        <v>190</v>
      </c>
    </row>
    <row r="88" spans="1:11" x14ac:dyDescent="0.4">
      <c r="A88" s="67"/>
      <c r="B88" s="67" t="s">
        <v>191</v>
      </c>
      <c r="D88" s="103"/>
      <c r="G88" s="104"/>
      <c r="H88" s="104"/>
      <c r="I88" s="104"/>
      <c r="J88" s="104"/>
    </row>
    <row r="89" spans="1:11" ht="18" customHeight="1" x14ac:dyDescent="0.4">
      <c r="B89" s="250" t="s">
        <v>192</v>
      </c>
      <c r="C89" s="251"/>
      <c r="D89" s="251"/>
      <c r="E89" s="251"/>
      <c r="F89" s="72" t="s">
        <v>106</v>
      </c>
    </row>
    <row r="90" spans="1:11" ht="18" customHeight="1" x14ac:dyDescent="0.4">
      <c r="B90" s="171" t="s">
        <v>16</v>
      </c>
      <c r="C90" s="240" t="s">
        <v>7</v>
      </c>
      <c r="D90" s="242"/>
      <c r="E90" s="178" t="s">
        <v>18</v>
      </c>
      <c r="F90" s="178" t="s">
        <v>19</v>
      </c>
    </row>
    <row r="91" spans="1:11" ht="18" customHeight="1" x14ac:dyDescent="0.4">
      <c r="B91" s="172">
        <v>45292</v>
      </c>
      <c r="C91" s="229" t="s">
        <v>248</v>
      </c>
      <c r="D91" s="229"/>
      <c r="E91" s="203"/>
      <c r="F91" s="144">
        <v>10648</v>
      </c>
      <c r="H91" s="100"/>
    </row>
    <row r="92" spans="1:11" ht="18" customHeight="1" x14ac:dyDescent="0.4">
      <c r="B92" s="172">
        <v>45304</v>
      </c>
      <c r="C92" s="249" t="s">
        <v>249</v>
      </c>
      <c r="D92" s="249"/>
      <c r="E92" s="145"/>
      <c r="F92" s="144">
        <v>42955</v>
      </c>
    </row>
    <row r="93" spans="1:11" ht="18" customHeight="1" x14ac:dyDescent="0.4">
      <c r="B93" s="172">
        <v>45306</v>
      </c>
      <c r="C93" s="249" t="s">
        <v>48</v>
      </c>
      <c r="D93" s="249"/>
      <c r="E93" s="187">
        <v>10285</v>
      </c>
      <c r="F93" s="145"/>
    </row>
    <row r="94" spans="1:11" ht="18" customHeight="1" x14ac:dyDescent="0.4">
      <c r="B94" s="173">
        <v>45319</v>
      </c>
      <c r="C94" s="249" t="s">
        <v>250</v>
      </c>
      <c r="D94" s="249"/>
      <c r="E94" s="187">
        <v>1573</v>
      </c>
      <c r="F94" s="187"/>
    </row>
    <row r="95" spans="1:11" ht="18" customHeight="1" x14ac:dyDescent="0.4">
      <c r="B95" s="173">
        <v>45322</v>
      </c>
      <c r="C95" s="127" t="s">
        <v>251</v>
      </c>
      <c r="D95" s="128"/>
      <c r="E95" s="187">
        <v>41745</v>
      </c>
      <c r="F95" s="187"/>
    </row>
    <row r="96" spans="1:11" ht="18" customHeight="1" x14ac:dyDescent="0.4">
      <c r="B96" s="173"/>
      <c r="C96" s="296" t="s">
        <v>252</v>
      </c>
      <c r="D96" s="297"/>
      <c r="E96" s="204">
        <f>SUM(E91:E95)</f>
        <v>53603</v>
      </c>
      <c r="F96" s="204">
        <f>SUM(F91:F95)</f>
        <v>53603</v>
      </c>
    </row>
    <row r="97" spans="2:6" ht="18" customHeight="1" x14ac:dyDescent="0.4">
      <c r="B97" s="175"/>
      <c r="C97" s="105"/>
      <c r="D97" s="106"/>
      <c r="E97" s="205"/>
      <c r="F97" s="205"/>
    </row>
    <row r="98" spans="2:6" ht="18" customHeight="1" x14ac:dyDescent="0.4">
      <c r="B98" s="175"/>
      <c r="C98" s="298"/>
      <c r="D98" s="299"/>
      <c r="E98" s="206"/>
      <c r="F98" s="206"/>
    </row>
  </sheetData>
  <mergeCells count="108">
    <mergeCell ref="B5:J5"/>
    <mergeCell ref="G9:I9"/>
    <mergeCell ref="G10:I10"/>
    <mergeCell ref="G11:I11"/>
    <mergeCell ref="J6:J7"/>
    <mergeCell ref="B38:J38"/>
    <mergeCell ref="C33:E33"/>
    <mergeCell ref="G33:I33"/>
    <mergeCell ref="G17:I17"/>
    <mergeCell ref="G18:I18"/>
    <mergeCell ref="G19:I19"/>
    <mergeCell ref="F15:F16"/>
    <mergeCell ref="G15:I16"/>
    <mergeCell ref="J15:J16"/>
    <mergeCell ref="C96:D96"/>
    <mergeCell ref="C98:D98"/>
    <mergeCell ref="B6:E6"/>
    <mergeCell ref="F6:F7"/>
    <mergeCell ref="G6:I7"/>
    <mergeCell ref="C12:E12"/>
    <mergeCell ref="G12:I12"/>
    <mergeCell ref="B14:J14"/>
    <mergeCell ref="B15:E15"/>
    <mergeCell ref="B89:E89"/>
    <mergeCell ref="C90:D90"/>
    <mergeCell ref="C91:D91"/>
    <mergeCell ref="C92:D92"/>
    <mergeCell ref="C93:D93"/>
    <mergeCell ref="C94:D94"/>
    <mergeCell ref="B77:J77"/>
    <mergeCell ref="G81:I81"/>
    <mergeCell ref="G82:I82"/>
    <mergeCell ref="G51:I51"/>
    <mergeCell ref="C53:E53"/>
    <mergeCell ref="G53:I53"/>
    <mergeCell ref="C54:E54"/>
    <mergeCell ref="G54:I54"/>
    <mergeCell ref="C45:E45"/>
    <mergeCell ref="K15:K16"/>
    <mergeCell ref="C17:E17"/>
    <mergeCell ref="C18:E18"/>
    <mergeCell ref="C19:E19"/>
    <mergeCell ref="C20:E20"/>
    <mergeCell ref="G20:I20"/>
    <mergeCell ref="K6:K7"/>
    <mergeCell ref="C8:E8"/>
    <mergeCell ref="G8:I8"/>
    <mergeCell ref="C9:E9"/>
    <mergeCell ref="C10:E10"/>
    <mergeCell ref="C11:E11"/>
    <mergeCell ref="K27:K28"/>
    <mergeCell ref="C29:E29"/>
    <mergeCell ref="G29:I29"/>
    <mergeCell ref="C30:E30"/>
    <mergeCell ref="C31:E31"/>
    <mergeCell ref="C32:E32"/>
    <mergeCell ref="G32:I32"/>
    <mergeCell ref="C21:E21"/>
    <mergeCell ref="G21:I21"/>
    <mergeCell ref="B27:E27"/>
    <mergeCell ref="F27:F28"/>
    <mergeCell ref="G27:I28"/>
    <mergeCell ref="J27:J28"/>
    <mergeCell ref="B26:J26"/>
    <mergeCell ref="G30:I30"/>
    <mergeCell ref="G31:I31"/>
    <mergeCell ref="G45:I45"/>
    <mergeCell ref="B48:E48"/>
    <mergeCell ref="F48:F49"/>
    <mergeCell ref="G48:I49"/>
    <mergeCell ref="J48:J49"/>
    <mergeCell ref="K39:K40"/>
    <mergeCell ref="C41:E41"/>
    <mergeCell ref="G41:I41"/>
    <mergeCell ref="C42:E42"/>
    <mergeCell ref="C43:E43"/>
    <mergeCell ref="C44:E44"/>
    <mergeCell ref="G42:I42"/>
    <mergeCell ref="G43:I43"/>
    <mergeCell ref="G44:I44"/>
    <mergeCell ref="B47:J47"/>
    <mergeCell ref="B39:E39"/>
    <mergeCell ref="F39:F40"/>
    <mergeCell ref="G39:I40"/>
    <mergeCell ref="J39:J40"/>
    <mergeCell ref="D62:E62"/>
    <mergeCell ref="H64:I64"/>
    <mergeCell ref="H65:I65"/>
    <mergeCell ref="H66:I66"/>
    <mergeCell ref="B78:E78"/>
    <mergeCell ref="F78:F79"/>
    <mergeCell ref="G78:I79"/>
    <mergeCell ref="K48:K49"/>
    <mergeCell ref="C50:E50"/>
    <mergeCell ref="G50:I50"/>
    <mergeCell ref="C51:E51"/>
    <mergeCell ref="C52:E52"/>
    <mergeCell ref="G52:I52"/>
    <mergeCell ref="C83:E83"/>
    <mergeCell ref="G83:I83"/>
    <mergeCell ref="C84:E84"/>
    <mergeCell ref="G84:I84"/>
    <mergeCell ref="J78:J79"/>
    <mergeCell ref="K78:K79"/>
    <mergeCell ref="C80:E80"/>
    <mergeCell ref="G80:I80"/>
    <mergeCell ref="C81:E81"/>
    <mergeCell ref="C82:E82"/>
  </mergeCells>
  <pageMargins left="0.7" right="0.7" top="0.75" bottom="0.75" header="0.3" footer="0.3"/>
  <ignoredErrors>
    <ignoredError sqref="C8:E11 C17:E20 C29:E31 C41:E44 C50:E51 C80:E82" evalError="1"/>
    <ignoredError sqref="F65:F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f06c0-0414-496f-b72a-c0da375c8652" xsi:nil="true"/>
    <lcf76f155ced4ddcb4097134ff3c332f xmlns="75400955-a2bd-47d7-8413-6ad4b02dc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C8975-9EB8-4AB7-AEB2-25A01E6366E9}"/>
</file>

<file path=customXml/itemProps2.xml><?xml version="1.0" encoding="utf-8"?>
<ds:datastoreItem xmlns:ds="http://schemas.openxmlformats.org/officeDocument/2006/customXml" ds:itemID="{CE03338A-8581-425B-8A40-8B05167BFFB8}"/>
</file>

<file path=customXml/itemProps3.xml><?xml version="1.0" encoding="utf-8"?>
<ds:datastoreItem xmlns:ds="http://schemas.openxmlformats.org/officeDocument/2006/customXml" ds:itemID="{53259F24-E458-4BDD-A968-C5F0CCE8B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10 Inhoudsopgave</vt:lpstr>
      <vt:lpstr>H 10 aanwijzingen</vt:lpstr>
      <vt:lpstr>10.1 - 10.4</vt:lpstr>
      <vt:lpstr>10.5 - 10.8</vt:lpstr>
      <vt:lpstr>10.9 - 10.17</vt:lpstr>
      <vt:lpstr>10.18 - 10.22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2025-01-24T08:12:53Z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0x01010061E5D19611B1554A80E9E11882B69808</vt:lpwstr>
  </property>
</Properties>
</file>