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PDB 5e druk/Convoy PDB BA 5e druk/PDB BA Uitwerkingen 5e druk/"/>
    </mc:Choice>
  </mc:AlternateContent>
  <xr:revisionPtr revIDLastSave="216" documentId="8_{3EC36FF6-8AFB-42A3-AEA2-B22C34A31CC9}" xr6:coauthVersionLast="47" xr6:coauthVersionMax="47" xr10:uidLastSave="{38B48C2F-F729-4B90-BC46-C7080D383301}"/>
  <bookViews>
    <workbookView xWindow="4462" yWindow="758" windowWidth="28785" windowHeight="13410" activeTab="4" xr2:uid="{5D587E09-814F-4BAA-A382-6AB82BB63DFF}"/>
  </bookViews>
  <sheets>
    <sheet name="H 5 Inhoudsopgave" sheetId="8" r:id="rId1"/>
    <sheet name="H 5 aanwijzingen" sheetId="5" state="hidden" r:id="rId2"/>
    <sheet name="5.1 - 5.2" sheetId="28" r:id="rId3"/>
    <sheet name="5.3 - 5.4" sheetId="29" r:id="rId4"/>
    <sheet name="5.5 - 5.6" sheetId="30" r:id="rId5"/>
    <sheet name="5.7 - 5.11" sheetId="3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8" l="1"/>
  <c r="G26" i="28" s="1"/>
  <c r="E45" i="29"/>
  <c r="E46" i="29" s="1"/>
  <c r="E47" i="29" s="1"/>
  <c r="E33" i="29"/>
  <c r="E34" i="29" s="1"/>
  <c r="E21" i="29"/>
  <c r="E22" i="29" s="1"/>
  <c r="E23" i="29" s="1"/>
  <c r="E24" i="29" s="1"/>
  <c r="E9" i="29"/>
  <c r="E10" i="29" s="1"/>
  <c r="G76" i="28"/>
  <c r="G29" i="28"/>
  <c r="G28" i="28"/>
  <c r="C28" i="28"/>
  <c r="C29" i="28"/>
  <c r="C30" i="28"/>
  <c r="C31" i="28"/>
  <c r="C32" i="28"/>
  <c r="C33" i="28"/>
  <c r="C34" i="28"/>
  <c r="C35" i="28"/>
  <c r="F9" i="28"/>
  <c r="K14" i="28"/>
  <c r="E49" i="29" l="1"/>
  <c r="E48" i="29"/>
  <c r="C43" i="28" l="1"/>
  <c r="C44" i="28"/>
  <c r="C45" i="28"/>
  <c r="C46" i="28"/>
  <c r="C63" i="28"/>
  <c r="C64" i="28"/>
  <c r="C65" i="28"/>
  <c r="C66" i="28"/>
  <c r="C67" i="28"/>
  <c r="C68" i="28"/>
  <c r="C75" i="28"/>
  <c r="C76" i="28"/>
  <c r="C77" i="28"/>
  <c r="C84" i="28"/>
  <c r="C85" i="28"/>
  <c r="C86" i="28"/>
  <c r="C9" i="29"/>
  <c r="C10" i="29"/>
  <c r="C11" i="29"/>
  <c r="C12" i="29"/>
  <c r="C13" i="29"/>
  <c r="C20" i="29"/>
  <c r="C21" i="29"/>
  <c r="C22" i="29"/>
  <c r="C23" i="29"/>
  <c r="C24" i="29"/>
  <c r="C33" i="29"/>
  <c r="C34" i="29"/>
  <c r="C35" i="29"/>
  <c r="C36" i="29"/>
  <c r="C37" i="29"/>
  <c r="C44" i="29"/>
  <c r="C45" i="29"/>
  <c r="C46" i="29"/>
  <c r="C47" i="29"/>
  <c r="C48" i="29"/>
  <c r="C49" i="29"/>
  <c r="C10" i="30"/>
  <c r="C11" i="30"/>
  <c r="C12" i="30"/>
  <c r="C13" i="30"/>
  <c r="C14" i="30"/>
  <c r="C33" i="30"/>
  <c r="C34" i="30"/>
  <c r="C35" i="30"/>
  <c r="C37" i="30"/>
  <c r="C38" i="30"/>
  <c r="C65" i="31"/>
  <c r="C66" i="31"/>
  <c r="C67" i="31"/>
  <c r="C51" i="31"/>
  <c r="C52" i="31"/>
  <c r="C53" i="31"/>
  <c r="C54" i="31"/>
  <c r="C55" i="31"/>
  <c r="C56" i="31"/>
  <c r="C38" i="31"/>
  <c r="C39" i="31"/>
  <c r="C40" i="31"/>
  <c r="C41" i="31"/>
  <c r="C42" i="31"/>
  <c r="C24" i="31"/>
  <c r="C25" i="31"/>
  <c r="C26" i="31"/>
  <c r="C27" i="31"/>
  <c r="C28" i="31"/>
  <c r="C29" i="31"/>
  <c r="C10" i="31"/>
  <c r="C11" i="31"/>
  <c r="C12" i="31"/>
  <c r="C13" i="31"/>
  <c r="C14" i="31"/>
  <c r="C15" i="31"/>
  <c r="C64" i="31"/>
  <c r="C50" i="31"/>
  <c r="C37" i="31"/>
  <c r="C23" i="31"/>
  <c r="C9" i="31"/>
  <c r="C9" i="30"/>
  <c r="C43" i="29"/>
  <c r="C32" i="29"/>
  <c r="C19" i="29"/>
  <c r="C8" i="29"/>
  <c r="C83" i="28"/>
  <c r="C74" i="28"/>
  <c r="C62" i="28"/>
  <c r="C56" i="28"/>
  <c r="C55" i="28"/>
  <c r="C54" i="28"/>
  <c r="C42" i="28"/>
  <c r="C36" i="28"/>
  <c r="C27" i="28"/>
  <c r="C26" i="28"/>
  <c r="C25" i="28"/>
</calcChain>
</file>

<file path=xl/sharedStrings.xml><?xml version="1.0" encoding="utf-8"?>
<sst xmlns="http://schemas.openxmlformats.org/spreadsheetml/2006/main" count="456" uniqueCount="207">
  <si>
    <t>Dagboek</t>
  </si>
  <si>
    <t>Btw-code</t>
  </si>
  <si>
    <t>Bedrag btw</t>
  </si>
  <si>
    <t>Omschrijving</t>
  </si>
  <si>
    <t>Bedrag</t>
  </si>
  <si>
    <t>Boekstukregel</t>
  </si>
  <si>
    <t>Debet</t>
  </si>
  <si>
    <t>Credit</t>
  </si>
  <si>
    <t>a</t>
  </si>
  <si>
    <t>c</t>
  </si>
  <si>
    <t>d</t>
  </si>
  <si>
    <t>Percen-tage</t>
  </si>
  <si>
    <t>b</t>
  </si>
  <si>
    <t>Subadmi- nistratie</t>
  </si>
  <si>
    <t>Journaal                                                                                                                                                                                                                                                                                                                                                                         EUR</t>
  </si>
  <si>
    <t xml:space="preserve">  EUR </t>
  </si>
  <si>
    <t xml:space="preserve">Grootboekrekening                            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</si>
  <si>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</si>
  <si>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</si>
  <si>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</si>
  <si>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</si>
  <si>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</si>
  <si>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</si>
  <si>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</si>
  <si>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</si>
  <si>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</si>
  <si>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</si>
  <si>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</si>
  <si>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</si>
  <si>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</si>
  <si>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</si>
  <si>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</si>
  <si>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</si>
  <si>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</si>
  <si>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</si>
  <si>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</si>
  <si>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</si>
  <si>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</si>
  <si>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</si>
  <si>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</si>
  <si>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</si>
  <si>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</si>
  <si>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</si>
  <si>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</si>
  <si>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</si>
  <si>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</si>
  <si>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</si>
  <si>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</si>
  <si>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</si>
  <si>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</si>
  <si>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</si>
  <si>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</si>
  <si>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</si>
  <si>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</si>
  <si>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</si>
  <si>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</si>
  <si>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</si>
  <si>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</si>
  <si>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</si>
  <si>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</si>
  <si>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</si>
  <si>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</si>
  <si>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</si>
  <si>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</si>
  <si>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</si>
  <si>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</si>
  <si>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</si>
  <si>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</si>
  <si>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</si>
  <si>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</si>
  <si>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</si>
  <si>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</si>
  <si>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</si>
  <si>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</si>
  <si>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</si>
  <si>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</si>
  <si>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</si>
  <si>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</si>
  <si>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Nummer</t>
  </si>
  <si>
    <t>Naam</t>
  </si>
  <si>
    <t>Incidentele resultaten</t>
  </si>
  <si>
    <t xml:space="preserve">Als je het nummer van de grootboekrekening invult, </t>
  </si>
  <si>
    <t>Uitwerkbladen PDB BA 5e druk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</si>
  <si>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</si>
  <si>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</si>
  <si>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</si>
  <si>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</si>
  <si>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</si>
  <si>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</si>
  <si>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</si>
  <si>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</si>
  <si>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</si>
  <si>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</si>
  <si>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</si>
  <si>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</si>
  <si>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</si>
  <si>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</si>
  <si>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</si>
  <si>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</si>
  <si>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</si>
  <si>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</si>
  <si>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</si>
  <si>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</si>
  <si>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</si>
  <si>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</si>
  <si>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</si>
  <si>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</si>
  <si>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</si>
  <si>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</si>
  <si>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</si>
  <si>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</si>
  <si>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</si>
  <si>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Boekjaar/periode</t>
  </si>
  <si>
    <t>Boekstuknummer</t>
  </si>
  <si>
    <t>Hoofdstuk 5 Bijzonderheden bij verkoop</t>
  </si>
  <si>
    <t>5.1 - 5.2</t>
  </si>
  <si>
    <t>Opgave 5.1</t>
  </si>
  <si>
    <t>Verwerk de kasstaat in het invoerscherm van het kasboek.</t>
  </si>
  <si>
    <t>Invoerscherm kasboek</t>
  </si>
  <si>
    <t>Beginsaldo</t>
  </si>
  <si>
    <t>Eindsaldo</t>
  </si>
  <si>
    <t>Datum</t>
  </si>
  <si>
    <t>Grootboek- rekening</t>
  </si>
  <si>
    <t>Sub- nummer</t>
  </si>
  <si>
    <t>excl./incl. hoog/laag</t>
  </si>
  <si>
    <t>Onze ref.</t>
  </si>
  <si>
    <t>Journaliseer het kasboek</t>
  </si>
  <si>
    <t>Journaliseer het bankafschift.</t>
  </si>
  <si>
    <t>Opgave 5.2</t>
  </si>
  <si>
    <t>Journaliseer de verzonden verkoopfacturen,</t>
  </si>
  <si>
    <t>Journaliseer de memoriaalbon,</t>
  </si>
  <si>
    <t>Welke journaalpost wordt er in het boekhoudpakket automatisch gemaakt waardoor de Idealverkoop geheel wordt afgerond?</t>
  </si>
  <si>
    <t>Opgave 5.3</t>
  </si>
  <si>
    <t>Journaliseer de verkoop van de bloemenbon.</t>
  </si>
  <si>
    <t>Journaliseer de verkoop van de bloemen.</t>
  </si>
  <si>
    <t>Opgave 5.4</t>
  </si>
  <si>
    <t>Journaliseer de verkoop van de cadeaubon.</t>
  </si>
  <si>
    <t>Journaliseer de ontvangst en kosten voor de behandeling.</t>
  </si>
  <si>
    <t>Opgave 5.5</t>
  </si>
  <si>
    <t>Journaliseer het verlies op de debiteuren.</t>
  </si>
  <si>
    <t xml:space="preserve">Verwerk dit gegeven in de aangifte omzetbelasting over het 3e kwartaal. </t>
  </si>
  <si>
    <t>Gegevens omzet en omzetbelasting</t>
  </si>
  <si>
    <t>Bedrag waarover omzetbelasting</t>
  </si>
  <si>
    <t>wordt berekend</t>
  </si>
  <si>
    <t>Omzetbelasting</t>
  </si>
  <si>
    <t>Rubriek 1 Prestaties binnenland</t>
  </si>
  <si>
    <t>1a</t>
  </si>
  <si>
    <t>Leveringen/diensten belast met hoog tarief</t>
  </si>
  <si>
    <t>€</t>
  </si>
  <si>
    <t>1b</t>
  </si>
  <si>
    <t>Leveringen/diensten belast met laag tarief</t>
  </si>
  <si>
    <t>1c</t>
  </si>
  <si>
    <t xml:space="preserve">Leveringen/diensten belast met overige tarieven, behalve 0%      </t>
  </si>
  <si>
    <t>1d</t>
  </si>
  <si>
    <t>Privégebruik</t>
  </si>
  <si>
    <t>1e</t>
  </si>
  <si>
    <t>Leveringen/diensten belast met 0% of niet bij u belast</t>
  </si>
  <si>
    <t>Opgave 5.6</t>
  </si>
  <si>
    <t>Opgave 5.7</t>
  </si>
  <si>
    <t>Journaliseer de kasstaat.</t>
  </si>
  <si>
    <t>Opgave 5.8</t>
  </si>
  <si>
    <t>Journaliseer de verzending van de verkoopfacturen.</t>
  </si>
  <si>
    <t>Opgave 5.9</t>
  </si>
  <si>
    <t>Opgave 5.10</t>
  </si>
  <si>
    <t>Journaliseer de betaling van de behandeling.</t>
  </si>
  <si>
    <t>Opgave 5.11</t>
  </si>
  <si>
    <t>Journaliseer het verlies op debiteuren.</t>
  </si>
  <si>
    <t>Uitwerking PDB BA 5e druk</t>
  </si>
  <si>
    <t>Uitwerking H 5</t>
  </si>
  <si>
    <t>De omschrijving hoeft niet exact hetzelfde te zijn als in de uitwerking</t>
  </si>
  <si>
    <t>De volgorde van de boeking maakt niet uit</t>
  </si>
  <si>
    <t>Contante verkopen</t>
  </si>
  <si>
    <t>2</t>
  </si>
  <si>
    <t>incl/hoog</t>
  </si>
  <si>
    <t>1080</t>
  </si>
  <si>
    <t>PIN contante verkopen</t>
  </si>
  <si>
    <t>ING</t>
  </si>
  <si>
    <t>0680</t>
  </si>
  <si>
    <t>opname</t>
  </si>
  <si>
    <t>kastekort</t>
  </si>
  <si>
    <t>PIN</t>
  </si>
  <si>
    <t>kasstorting</t>
  </si>
  <si>
    <t>Webwinkel</t>
  </si>
  <si>
    <t>Webwinkel 10</t>
  </si>
  <si>
    <t>Cadeaubon</t>
  </si>
  <si>
    <t>Contante verkoop</t>
  </si>
  <si>
    <t>Groenland</t>
  </si>
  <si>
    <t>Witte</t>
  </si>
  <si>
    <t>Verlies op debiteuren</t>
  </si>
  <si>
    <t>Oninbaar</t>
  </si>
  <si>
    <t>Sichting Rock</t>
  </si>
  <si>
    <t>Webwinkel Spirit 5</t>
  </si>
  <si>
    <t>Behandeling</t>
  </si>
  <si>
    <t>oninbaar</t>
  </si>
  <si>
    <t>Groencentrum Janssen</t>
  </si>
  <si>
    <t>Uitwerking 5.1 - 5.2</t>
  </si>
  <si>
    <t>Uitwerking 5.3 - 5.4</t>
  </si>
  <si>
    <t>Uitwerking 5.5 - 5.6</t>
  </si>
  <si>
    <t>Uitwerking 5.7 - 5.11</t>
  </si>
  <si>
    <t>1000 Kas mag ook weggelaten worden in de boeking.</t>
  </si>
  <si>
    <t>Pensioenpremies</t>
  </si>
  <si>
    <t>2024 / 4</t>
  </si>
  <si>
    <t>2024-14</t>
  </si>
  <si>
    <t>2024-025</t>
  </si>
  <si>
    <t>Rabobank 2024-023</t>
  </si>
  <si>
    <t>2024-023</t>
  </si>
  <si>
    <t>2024-005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</si>
</sst>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000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u/>
      <sz val="12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7" fillId="0" borderId="0" xfId="0" applyFont="1"/>
    <xf numFmtId="0" fontId="5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10" fillId="2" borderId="17" xfId="0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43" fontId="11" fillId="0" borderId="5" xfId="1" applyFont="1" applyBorder="1" applyAlignment="1" applyProtection="1">
      <alignment horizontal="center" vertical="center"/>
      <protection locked="0"/>
    </xf>
    <xf numFmtId="43" fontId="11" fillId="0" borderId="2" xfId="1" applyFont="1" applyBorder="1" applyAlignment="1" applyProtection="1">
      <alignment vertical="center"/>
      <protection locked="0"/>
    </xf>
    <xf numFmtId="43" fontId="11" fillId="0" borderId="0" xfId="1" applyFont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>
      <alignment horizontal="center" vertical="center"/>
    </xf>
    <xf numFmtId="164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3" fontId="11" fillId="0" borderId="0" xfId="1" applyFont="1" applyBorder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43" fontId="3" fillId="0" borderId="0" xfId="1" applyFont="1" applyBorder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1" fontId="12" fillId="6" borderId="1" xfId="0" applyNumberFormat="1" applyFont="1" applyFill="1" applyBorder="1" applyAlignment="1">
      <alignment horizontal="center" vertical="center"/>
    </xf>
    <xf numFmtId="43" fontId="12" fillId="6" borderId="1" xfId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9" fontId="12" fillId="7" borderId="1" xfId="3" applyFont="1" applyFill="1" applyBorder="1" applyAlignment="1" applyProtection="1">
      <alignment horizontal="center" vertical="center"/>
      <protection locked="0"/>
    </xf>
    <xf numFmtId="43" fontId="12" fillId="0" borderId="1" xfId="1" applyFont="1" applyBorder="1" applyAlignment="1" applyProtection="1">
      <alignment vertical="center"/>
      <protection locked="0"/>
    </xf>
    <xf numFmtId="43" fontId="12" fillId="0" borderId="1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9" fontId="12" fillId="7" borderId="1" xfId="0" applyNumberFormat="1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left" vertical="center"/>
      <protection locked="0"/>
    </xf>
    <xf numFmtId="0" fontId="12" fillId="7" borderId="7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15" fillId="6" borderId="0" xfId="0" applyFont="1" applyFill="1" applyAlignment="1">
      <alignment vertical="center"/>
    </xf>
    <xf numFmtId="0" fontId="3" fillId="6" borderId="0" xfId="0" applyFont="1" applyFill="1"/>
    <xf numFmtId="0" fontId="3" fillId="6" borderId="0" xfId="0" applyFont="1" applyFill="1" applyAlignment="1">
      <alignment vertical="center"/>
    </xf>
    <xf numFmtId="0" fontId="15" fillId="8" borderId="0" xfId="0" applyFont="1" applyFill="1" applyAlignment="1">
      <alignment vertical="center"/>
    </xf>
    <xf numFmtId="0" fontId="3" fillId="8" borderId="0" xfId="0" applyFont="1" applyFill="1"/>
    <xf numFmtId="0" fontId="16" fillId="8" borderId="0" xfId="0" applyFont="1" applyFill="1"/>
    <xf numFmtId="0" fontId="5" fillId="6" borderId="0" xfId="0" applyFont="1" applyFill="1" applyAlignment="1">
      <alignment vertical="center"/>
    </xf>
    <xf numFmtId="0" fontId="3" fillId="6" borderId="0" xfId="0" applyFont="1" applyFill="1" applyAlignment="1">
      <alignment horizontal="right"/>
    </xf>
    <xf numFmtId="165" fontId="5" fillId="5" borderId="1" xfId="1" applyNumberFormat="1" applyFont="1" applyFill="1" applyBorder="1" applyProtection="1">
      <protection locked="0"/>
    </xf>
    <xf numFmtId="165" fontId="3" fillId="5" borderId="1" xfId="1" applyNumberFormat="1" applyFont="1" applyFill="1" applyBorder="1" applyProtection="1">
      <protection locked="0"/>
    </xf>
    <xf numFmtId="0" fontId="5" fillId="5" borderId="1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5" fillId="6" borderId="0" xfId="0" applyFont="1" applyFill="1"/>
    <xf numFmtId="165" fontId="5" fillId="5" borderId="1" xfId="1" applyNumberFormat="1" applyFont="1" applyFill="1" applyBorder="1" applyAlignment="1" applyProtection="1">
      <alignment vertical="center"/>
      <protection locked="0"/>
    </xf>
    <xf numFmtId="165" fontId="3" fillId="5" borderId="1" xfId="1" applyNumberFormat="1" applyFont="1" applyFill="1" applyBorder="1" applyAlignment="1" applyProtection="1">
      <alignment vertical="center"/>
      <protection locked="0"/>
    </xf>
    <xf numFmtId="43" fontId="3" fillId="0" borderId="1" xfId="1" applyFont="1" applyBorder="1" applyAlignment="1">
      <alignment vertical="center"/>
    </xf>
    <xf numFmtId="43" fontId="5" fillId="0" borderId="1" xfId="1" applyFont="1" applyFill="1" applyBorder="1" applyAlignment="1">
      <alignment horizontal="center" vertical="center" wrapText="1"/>
    </xf>
    <xf numFmtId="43" fontId="5" fillId="0" borderId="25" xfId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3" fontId="12" fillId="0" borderId="1" xfId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43" fontId="12" fillId="0" borderId="1" xfId="1" applyFont="1" applyBorder="1" applyAlignment="1">
      <alignment horizontal="right" vertical="center"/>
    </xf>
    <xf numFmtId="43" fontId="3" fillId="0" borderId="1" xfId="1" applyFont="1" applyBorder="1"/>
    <xf numFmtId="164" fontId="3" fillId="0" borderId="0" xfId="0" applyNumberFormat="1" applyFont="1" applyAlignment="1" applyProtection="1">
      <alignment horizontal="left" vertical="center"/>
      <protection locked="0"/>
    </xf>
    <xf numFmtId="14" fontId="3" fillId="0" borderId="0" xfId="0" applyNumberFormat="1" applyFont="1" applyAlignment="1">
      <alignment horizontal="left"/>
    </xf>
    <xf numFmtId="0" fontId="17" fillId="0" borderId="0" xfId="2" quotePrefix="1" applyFont="1"/>
    <xf numFmtId="0" fontId="17" fillId="0" borderId="0" xfId="2" applyFont="1"/>
    <xf numFmtId="0" fontId="11" fillId="0" borderId="3" xfId="0" applyFont="1" applyBorder="1" applyAlignment="1">
      <alignment horizontal="left" vertical="center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14" fontId="12" fillId="7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vertical="center" wrapText="1"/>
    </xf>
    <xf numFmtId="43" fontId="5" fillId="0" borderId="7" xfId="1" applyFont="1" applyFill="1" applyBorder="1" applyAlignment="1">
      <alignment horizontal="center" vertical="center" wrapText="1"/>
    </xf>
    <xf numFmtId="43" fontId="3" fillId="0" borderId="7" xfId="1" applyFont="1" applyBorder="1" applyAlignment="1">
      <alignment vertical="center"/>
    </xf>
    <xf numFmtId="43" fontId="11" fillId="0" borderId="4" xfId="1" applyFont="1" applyBorder="1" applyAlignment="1" applyProtection="1">
      <alignment vertical="center"/>
      <protection locked="0"/>
    </xf>
    <xf numFmtId="43" fontId="11" fillId="0" borderId="1" xfId="1" applyFont="1" applyBorder="1" applyAlignment="1" applyProtection="1">
      <alignment horizontal="center" vertical="center"/>
      <protection locked="0"/>
    </xf>
    <xf numFmtId="43" fontId="12" fillId="0" borderId="7" xfId="1" applyFont="1" applyBorder="1" applyAlignment="1">
      <alignment vertical="center"/>
    </xf>
    <xf numFmtId="0" fontId="12" fillId="0" borderId="7" xfId="0" applyFont="1" applyBorder="1"/>
    <xf numFmtId="43" fontId="12" fillId="0" borderId="7" xfId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43" fontId="3" fillId="0" borderId="7" xfId="1" applyFont="1" applyBorder="1"/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4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 applyProtection="1">
      <alignment horizontal="left" vertical="center"/>
      <protection locked="0"/>
    </xf>
    <xf numFmtId="0" fontId="12" fillId="7" borderId="7" xfId="0" applyFont="1" applyFill="1" applyBorder="1" applyAlignment="1" applyProtection="1">
      <alignment horizontal="left" vertical="center"/>
      <protection locked="0"/>
    </xf>
    <xf numFmtId="0" fontId="9" fillId="4" borderId="11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7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3" fontId="11" fillId="0" borderId="17" xfId="1" applyFont="1" applyBorder="1" applyAlignment="1" applyProtection="1">
      <alignment horizontal="center" vertical="center"/>
      <protection locked="0"/>
    </xf>
    <xf numFmtId="43" fontId="11" fillId="0" borderId="9" xfId="1" applyFont="1" applyBorder="1" applyAlignment="1" applyProtection="1">
      <alignment vertical="center"/>
      <protection locked="0"/>
    </xf>
  </cellXfs>
  <cellStyles count="4">
    <cellStyle name="Hyperlink" xfId="2" builtinId="8"/>
    <cellStyle name="Komma" xfId="1" builtinId="3"/>
    <cellStyle name="Procent" xfId="3" builtinId="5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H15"/>
  <sheetViews>
    <sheetView showGridLines="0" zoomScale="190" zoomScaleNormal="190" workbookViewId="0">
      <selection activeCell="B5" sqref="B5"/>
    </sheetView>
  </sheetViews>
  <sheetFormatPr defaultColWidth="8.86328125" defaultRowHeight="15" x14ac:dyDescent="0.4"/>
  <cols>
    <col min="1" max="1" width="8.86328125" style="3"/>
    <col min="2" max="2" width="26.59765625" style="3" customWidth="1"/>
    <col min="3" max="16384" width="8.86328125" style="3"/>
  </cols>
  <sheetData>
    <row r="1" spans="1:8" x14ac:dyDescent="0.4">
      <c r="A1" s="4" t="s">
        <v>167</v>
      </c>
    </row>
    <row r="2" spans="1:8" x14ac:dyDescent="0.4">
      <c r="A2" s="4"/>
    </row>
    <row r="3" spans="1:8" x14ac:dyDescent="0.4">
      <c r="A3" s="4" t="s">
        <v>114</v>
      </c>
    </row>
    <row r="5" spans="1:8" x14ac:dyDescent="0.4">
      <c r="A5" s="3" t="s">
        <v>74</v>
      </c>
      <c r="B5" s="79">
        <v>45505</v>
      </c>
    </row>
    <row r="7" spans="1:8" x14ac:dyDescent="0.4">
      <c r="A7" s="11" t="s">
        <v>70</v>
      </c>
      <c r="B7" s="11" t="s">
        <v>169</v>
      </c>
      <c r="C7" s="11"/>
      <c r="D7" s="11"/>
      <c r="E7" s="11"/>
      <c r="F7" s="11"/>
      <c r="G7" s="11"/>
      <c r="H7" s="11"/>
    </row>
    <row r="8" spans="1:8" x14ac:dyDescent="0.4">
      <c r="A8" s="11"/>
      <c r="B8" s="11" t="s">
        <v>170</v>
      </c>
      <c r="C8" s="11"/>
      <c r="D8" s="11"/>
      <c r="E8" s="11"/>
      <c r="F8" s="11"/>
      <c r="G8" s="11"/>
      <c r="H8" s="11"/>
    </row>
    <row r="10" spans="1:8" x14ac:dyDescent="0.4">
      <c r="A10" s="3" t="s">
        <v>75</v>
      </c>
      <c r="B10" s="80" t="s">
        <v>195</v>
      </c>
    </row>
    <row r="11" spans="1:8" x14ac:dyDescent="0.4">
      <c r="B11" s="81" t="s">
        <v>196</v>
      </c>
    </row>
    <row r="12" spans="1:8" x14ac:dyDescent="0.4">
      <c r="B12" s="81" t="s">
        <v>197</v>
      </c>
    </row>
    <row r="13" spans="1:8" x14ac:dyDescent="0.4">
      <c r="B13" s="80" t="s">
        <v>198</v>
      </c>
    </row>
    <row r="14" spans="1:8" x14ac:dyDescent="0.4">
      <c r="B14" s="80"/>
    </row>
    <row r="15" spans="1:8" x14ac:dyDescent="0.4">
      <c r="B15" s="80"/>
    </row>
  </sheetData>
  <hyperlinks>
    <hyperlink ref="B10" location="'5.1 - 5.2'!A1" display="Uitwerking 5.1 - 5.2" xr:uid="{FB76A9F8-C384-4419-8BAA-3F4797BD711B}"/>
    <hyperlink ref="B11" location="'5.3 - 5.4'!A1" display="Uitwerking 5.3 - 5.4" xr:uid="{7279F3B0-D7C8-4099-A739-028D093210ED}"/>
    <hyperlink ref="B12" location="'5.5 - 5.6'!A1" display="Uitwerking 5.5 - 5.6" xr:uid="{B62D9D82-DCB7-46EA-944E-21FCFF5C30CF}"/>
    <hyperlink ref="B13" location="'H 5 Inhoudsopgave'!A1" display="Uitwerking 5.7 - 5.11" xr:uid="{A36A4EC5-C9D9-46A6-95C9-96F3D51FB938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101"/>
  <sheetViews>
    <sheetView topLeftCell="A58" zoomScale="175" zoomScaleNormal="175" workbookViewId="0">
      <selection activeCell="B68" sqref="B68"/>
    </sheetView>
  </sheetViews>
  <sheetFormatPr defaultColWidth="8.86328125" defaultRowHeight="15" x14ac:dyDescent="0.4"/>
  <cols>
    <col min="1" max="1" width="8.86328125" style="3"/>
    <col min="2" max="2" width="42" style="3" customWidth="1"/>
    <col min="3" max="16384" width="8.86328125" style="3"/>
  </cols>
  <sheetData>
    <row r="1" spans="1:2" x14ac:dyDescent="0.4">
      <c r="A1" s="4" t="s">
        <v>82</v>
      </c>
    </row>
    <row r="2" spans="1:2" x14ac:dyDescent="0.4">
      <c r="A2" s="4"/>
    </row>
    <row r="3" spans="1:2" x14ac:dyDescent="0.4">
      <c r="A3" s="4" t="s">
        <v>114</v>
      </c>
    </row>
    <row r="5" spans="1:2" x14ac:dyDescent="0.4">
      <c r="A5" s="4" t="s">
        <v>69</v>
      </c>
    </row>
    <row r="6" spans="1:2" x14ac:dyDescent="0.4">
      <c r="A6" s="3" t="s">
        <v>81</v>
      </c>
    </row>
    <row r="7" spans="1:2" x14ac:dyDescent="0.4">
      <c r="A7" s="3" t="s">
        <v>66</v>
      </c>
    </row>
    <row r="8" spans="1:2" x14ac:dyDescent="0.4">
      <c r="A8" s="3" t="s">
        <v>67</v>
      </c>
    </row>
    <row r="10" spans="1:2" s="5" customFormat="1" x14ac:dyDescent="0.4">
      <c r="A10" s="5" t="s">
        <v>70</v>
      </c>
      <c r="B10" s="5" t="s">
        <v>72</v>
      </c>
    </row>
    <row r="11" spans="1:2" x14ac:dyDescent="0.4">
      <c r="B11" s="3" t="s">
        <v>71</v>
      </c>
    </row>
    <row r="12" spans="1:2" x14ac:dyDescent="0.4">
      <c r="B12" s="3" t="s">
        <v>73</v>
      </c>
    </row>
    <row r="13" spans="1:2" x14ac:dyDescent="0.4">
      <c r="B13" s="3" t="s">
        <v>76</v>
      </c>
    </row>
    <row r="14" spans="1:2" x14ac:dyDescent="0.4">
      <c r="B14" s="3" t="s">
        <v>77</v>
      </c>
    </row>
    <row r="16" spans="1:2" s="5" customFormat="1" x14ac:dyDescent="0.4">
      <c r="A16" s="5" t="s">
        <v>70</v>
      </c>
      <c r="B16" s="5" t="s">
        <v>68</v>
      </c>
    </row>
    <row r="18" spans="1:3" x14ac:dyDescent="0.4">
      <c r="A18" s="4" t="s">
        <v>83</v>
      </c>
      <c r="C18" s="6"/>
    </row>
    <row r="19" spans="1:3" x14ac:dyDescent="0.4">
      <c r="A19" s="7">
        <v>200</v>
      </c>
      <c r="B19" s="3" t="s">
        <v>17</v>
      </c>
    </row>
    <row r="20" spans="1:3" x14ac:dyDescent="0.4">
      <c r="A20" s="7">
        <v>210</v>
      </c>
      <c r="B20" s="3" t="s">
        <v>18</v>
      </c>
    </row>
    <row r="21" spans="1:3" x14ac:dyDescent="0.4">
      <c r="A21" s="7">
        <v>300</v>
      </c>
      <c r="B21" s="3" t="s">
        <v>19</v>
      </c>
    </row>
    <row r="22" spans="1:3" x14ac:dyDescent="0.4">
      <c r="A22" s="7">
        <v>310</v>
      </c>
      <c r="B22" s="3" t="s">
        <v>20</v>
      </c>
    </row>
    <row r="23" spans="1:3" x14ac:dyDescent="0.4">
      <c r="A23" s="7">
        <v>400</v>
      </c>
      <c r="B23" s="3" t="s">
        <v>84</v>
      </c>
    </row>
    <row r="24" spans="1:3" x14ac:dyDescent="0.4">
      <c r="A24" s="7">
        <v>410</v>
      </c>
      <c r="B24" s="3" t="s">
        <v>85</v>
      </c>
    </row>
    <row r="25" spans="1:3" x14ac:dyDescent="0.4">
      <c r="A25" s="7">
        <v>420</v>
      </c>
      <c r="B25" s="3" t="s">
        <v>86</v>
      </c>
    </row>
    <row r="26" spans="1:3" x14ac:dyDescent="0.4">
      <c r="A26" s="7">
        <v>500</v>
      </c>
      <c r="B26" s="3" t="s">
        <v>21</v>
      </c>
    </row>
    <row r="27" spans="1:3" x14ac:dyDescent="0.4">
      <c r="A27" s="7">
        <v>510</v>
      </c>
      <c r="B27" s="3" t="s">
        <v>22</v>
      </c>
    </row>
    <row r="28" spans="1:3" x14ac:dyDescent="0.4">
      <c r="A28" s="7">
        <v>600</v>
      </c>
      <c r="B28" s="3" t="s">
        <v>23</v>
      </c>
    </row>
    <row r="29" spans="1:3" x14ac:dyDescent="0.4">
      <c r="A29" s="7">
        <v>680</v>
      </c>
      <c r="B29" s="3" t="s">
        <v>24</v>
      </c>
    </row>
    <row r="30" spans="1:3" x14ac:dyDescent="0.4">
      <c r="A30" s="7">
        <v>695</v>
      </c>
      <c r="B30" s="3" t="s">
        <v>87</v>
      </c>
    </row>
    <row r="31" spans="1:3" x14ac:dyDescent="0.4">
      <c r="A31" s="7">
        <v>700</v>
      </c>
      <c r="B31" s="3" t="s">
        <v>25</v>
      </c>
    </row>
    <row r="32" spans="1:3" x14ac:dyDescent="0.4">
      <c r="A32" s="7">
        <v>750</v>
      </c>
      <c r="B32" s="3" t="s">
        <v>88</v>
      </c>
    </row>
    <row r="33" spans="1:2" x14ac:dyDescent="0.4">
      <c r="A33" s="7">
        <v>760</v>
      </c>
      <c r="B33" s="3" t="s">
        <v>89</v>
      </c>
    </row>
    <row r="34" spans="1:2" x14ac:dyDescent="0.4">
      <c r="A34" s="7">
        <v>800</v>
      </c>
      <c r="B34" s="3" t="s">
        <v>90</v>
      </c>
    </row>
    <row r="35" spans="1:2" x14ac:dyDescent="0.4">
      <c r="A35" s="7">
        <v>820</v>
      </c>
      <c r="B35" s="3" t="s">
        <v>91</v>
      </c>
    </row>
    <row r="36" spans="1:2" x14ac:dyDescent="0.4">
      <c r="A36" s="8">
        <v>1000</v>
      </c>
      <c r="B36" s="3" t="s">
        <v>26</v>
      </c>
    </row>
    <row r="37" spans="1:2" x14ac:dyDescent="0.4">
      <c r="A37" s="8">
        <v>1050</v>
      </c>
      <c r="B37" s="3" t="s">
        <v>27</v>
      </c>
    </row>
    <row r="38" spans="1:2" x14ac:dyDescent="0.4">
      <c r="A38" s="8">
        <v>1060</v>
      </c>
      <c r="B38" s="3" t="s">
        <v>28</v>
      </c>
    </row>
    <row r="39" spans="1:2" x14ac:dyDescent="0.4">
      <c r="A39" s="8">
        <v>1070</v>
      </c>
      <c r="B39" s="3" t="s">
        <v>29</v>
      </c>
    </row>
    <row r="40" spans="1:2" x14ac:dyDescent="0.4">
      <c r="A40" s="8">
        <v>1080</v>
      </c>
      <c r="B40" s="3" t="s">
        <v>30</v>
      </c>
    </row>
    <row r="41" spans="1:2" x14ac:dyDescent="0.4">
      <c r="A41" s="8">
        <v>1090</v>
      </c>
      <c r="B41" s="3" t="s">
        <v>92</v>
      </c>
    </row>
    <row r="42" spans="1:2" x14ac:dyDescent="0.4">
      <c r="A42" s="8">
        <v>1100</v>
      </c>
      <c r="B42" s="3" t="s">
        <v>31</v>
      </c>
    </row>
    <row r="43" spans="1:2" x14ac:dyDescent="0.4">
      <c r="A43" s="8">
        <v>1150</v>
      </c>
      <c r="B43" s="3" t="s">
        <v>93</v>
      </c>
    </row>
    <row r="44" spans="1:2" x14ac:dyDescent="0.4">
      <c r="A44" s="8">
        <v>1180</v>
      </c>
      <c r="B44" s="3" t="s">
        <v>94</v>
      </c>
    </row>
    <row r="45" spans="1:2" x14ac:dyDescent="0.4">
      <c r="A45" s="8">
        <v>1200</v>
      </c>
      <c r="B45" s="3" t="s">
        <v>32</v>
      </c>
    </row>
    <row r="46" spans="1:2" x14ac:dyDescent="0.4">
      <c r="A46" s="8">
        <v>1240</v>
      </c>
      <c r="B46" s="3" t="s">
        <v>33</v>
      </c>
    </row>
    <row r="47" spans="1:2" x14ac:dyDescent="0.4">
      <c r="A47" s="8">
        <v>1260</v>
      </c>
      <c r="B47" s="3" t="s">
        <v>34</v>
      </c>
    </row>
    <row r="48" spans="1:2" x14ac:dyDescent="0.4">
      <c r="A48" s="8">
        <v>1270</v>
      </c>
      <c r="B48" s="3" t="s">
        <v>35</v>
      </c>
    </row>
    <row r="49" spans="1:2" x14ac:dyDescent="0.4">
      <c r="A49" s="8">
        <v>1280</v>
      </c>
      <c r="B49" s="3" t="s">
        <v>36</v>
      </c>
    </row>
    <row r="50" spans="1:2" x14ac:dyDescent="0.4">
      <c r="A50" s="8">
        <v>1300</v>
      </c>
      <c r="B50" s="3" t="s">
        <v>95</v>
      </c>
    </row>
    <row r="51" spans="1:2" x14ac:dyDescent="0.4">
      <c r="A51" s="8">
        <v>1350</v>
      </c>
      <c r="B51" s="3" t="s">
        <v>96</v>
      </c>
    </row>
    <row r="52" spans="1:2" x14ac:dyDescent="0.4">
      <c r="A52" s="8">
        <v>1400</v>
      </c>
      <c r="B52" s="3" t="s">
        <v>37</v>
      </c>
    </row>
    <row r="53" spans="1:2" x14ac:dyDescent="0.4">
      <c r="A53" s="8">
        <v>1500</v>
      </c>
      <c r="B53" s="3" t="s">
        <v>38</v>
      </c>
    </row>
    <row r="54" spans="1:2" x14ac:dyDescent="0.4">
      <c r="A54" s="8">
        <v>1520</v>
      </c>
      <c r="B54" s="3" t="s">
        <v>39</v>
      </c>
    </row>
    <row r="55" spans="1:2" x14ac:dyDescent="0.4">
      <c r="A55" s="8">
        <v>1540</v>
      </c>
      <c r="B55" s="3" t="s">
        <v>97</v>
      </c>
    </row>
    <row r="56" spans="1:2" x14ac:dyDescent="0.4">
      <c r="A56" s="8">
        <v>1600</v>
      </c>
      <c r="B56" s="3" t="s">
        <v>40</v>
      </c>
    </row>
    <row r="57" spans="1:2" x14ac:dyDescent="0.4">
      <c r="A57" s="8">
        <v>1650</v>
      </c>
      <c r="B57" s="3" t="s">
        <v>41</v>
      </c>
    </row>
    <row r="58" spans="1:2" x14ac:dyDescent="0.4">
      <c r="A58" s="8">
        <v>1660</v>
      </c>
      <c r="B58" s="3" t="s">
        <v>42</v>
      </c>
    </row>
    <row r="59" spans="1:2" x14ac:dyDescent="0.4">
      <c r="A59" s="8">
        <v>1665</v>
      </c>
      <c r="B59" s="3" t="s">
        <v>98</v>
      </c>
    </row>
    <row r="60" spans="1:2" x14ac:dyDescent="0.4">
      <c r="A60" s="8">
        <v>1680</v>
      </c>
      <c r="B60" s="3" t="s">
        <v>43</v>
      </c>
    </row>
    <row r="61" spans="1:2" x14ac:dyDescent="0.4">
      <c r="A61" s="8">
        <v>3000</v>
      </c>
      <c r="B61" s="3" t="s">
        <v>44</v>
      </c>
    </row>
    <row r="62" spans="1:2" x14ac:dyDescent="0.4">
      <c r="A62" s="8">
        <v>3100</v>
      </c>
      <c r="B62" s="3" t="s">
        <v>99</v>
      </c>
    </row>
    <row r="63" spans="1:2" x14ac:dyDescent="0.4">
      <c r="A63" s="8">
        <v>3200</v>
      </c>
      <c r="B63" s="3" t="s">
        <v>100</v>
      </c>
    </row>
    <row r="64" spans="1:2" x14ac:dyDescent="0.4">
      <c r="A64" s="8">
        <v>3300</v>
      </c>
      <c r="B64" s="3" t="s">
        <v>101</v>
      </c>
    </row>
    <row r="65" spans="1:2" x14ac:dyDescent="0.4">
      <c r="A65" s="8">
        <v>4000</v>
      </c>
      <c r="B65" s="3" t="s">
        <v>45</v>
      </c>
    </row>
    <row r="66" spans="1:2" x14ac:dyDescent="0.4">
      <c r="A66" s="8">
        <v>4050</v>
      </c>
      <c r="B66" s="3" t="s">
        <v>46</v>
      </c>
    </row>
    <row r="67" spans="1:2" x14ac:dyDescent="0.4">
      <c r="A67" s="8">
        <v>4070</v>
      </c>
      <c r="B67" s="3" t="s">
        <v>200</v>
      </c>
    </row>
    <row r="68" spans="1:2" x14ac:dyDescent="0.4">
      <c r="A68" s="8">
        <v>4100</v>
      </c>
      <c r="B68" s="3" t="s">
        <v>47</v>
      </c>
    </row>
    <row r="69" spans="1:2" x14ac:dyDescent="0.4">
      <c r="A69" s="8">
        <v>4120</v>
      </c>
      <c r="B69" s="3" t="s">
        <v>48</v>
      </c>
    </row>
    <row r="70" spans="1:2" x14ac:dyDescent="0.4">
      <c r="A70" s="8">
        <v>4150</v>
      </c>
      <c r="B70" s="3" t="s">
        <v>102</v>
      </c>
    </row>
    <row r="71" spans="1:2" x14ac:dyDescent="0.4">
      <c r="A71" s="8">
        <v>4200</v>
      </c>
      <c r="B71" s="3" t="s">
        <v>49</v>
      </c>
    </row>
    <row r="72" spans="1:2" x14ac:dyDescent="0.4">
      <c r="A72" s="8">
        <v>4250</v>
      </c>
      <c r="B72" s="3" t="s">
        <v>50</v>
      </c>
    </row>
    <row r="73" spans="1:2" x14ac:dyDescent="0.4">
      <c r="A73" s="8">
        <v>4300</v>
      </c>
      <c r="B73" s="3" t="s">
        <v>51</v>
      </c>
    </row>
    <row r="74" spans="1:2" x14ac:dyDescent="0.4">
      <c r="A74" s="8">
        <v>4350</v>
      </c>
      <c r="B74" s="3" t="s">
        <v>52</v>
      </c>
    </row>
    <row r="75" spans="1:2" x14ac:dyDescent="0.4">
      <c r="A75" s="8">
        <v>4400</v>
      </c>
      <c r="B75" s="3" t="s">
        <v>53</v>
      </c>
    </row>
    <row r="76" spans="1:2" x14ac:dyDescent="0.4">
      <c r="A76" s="8">
        <v>4500</v>
      </c>
      <c r="B76" s="3" t="s">
        <v>103</v>
      </c>
    </row>
    <row r="77" spans="1:2" x14ac:dyDescent="0.4">
      <c r="A77" s="8">
        <v>4600</v>
      </c>
      <c r="B77" s="3" t="s">
        <v>54</v>
      </c>
    </row>
    <row r="78" spans="1:2" x14ac:dyDescent="0.4">
      <c r="A78" s="8">
        <v>4650</v>
      </c>
      <c r="B78" s="3" t="s">
        <v>55</v>
      </c>
    </row>
    <row r="79" spans="1:2" x14ac:dyDescent="0.4">
      <c r="A79" s="8">
        <v>4700</v>
      </c>
      <c r="B79" s="3" t="s">
        <v>65</v>
      </c>
    </row>
    <row r="80" spans="1:2" x14ac:dyDescent="0.4">
      <c r="A80" s="8">
        <v>4750</v>
      </c>
      <c r="B80" s="3" t="s">
        <v>104</v>
      </c>
    </row>
    <row r="81" spans="1:2" x14ac:dyDescent="0.4">
      <c r="A81" s="8">
        <v>4800</v>
      </c>
      <c r="B81" s="3" t="s">
        <v>105</v>
      </c>
    </row>
    <row r="82" spans="1:2" x14ac:dyDescent="0.4">
      <c r="A82" s="8">
        <v>4950</v>
      </c>
      <c r="B82" s="3" t="s">
        <v>106</v>
      </c>
    </row>
    <row r="83" spans="1:2" x14ac:dyDescent="0.4">
      <c r="A83" s="8">
        <v>4960</v>
      </c>
      <c r="B83" s="3" t="s">
        <v>56</v>
      </c>
    </row>
    <row r="84" spans="1:2" x14ac:dyDescent="0.4">
      <c r="A84" s="8">
        <v>4970</v>
      </c>
      <c r="B84" s="3" t="s">
        <v>57</v>
      </c>
    </row>
    <row r="85" spans="1:2" x14ac:dyDescent="0.4">
      <c r="A85" s="8">
        <v>4990</v>
      </c>
      <c r="B85" s="3" t="s">
        <v>58</v>
      </c>
    </row>
    <row r="86" spans="1:2" x14ac:dyDescent="0.4">
      <c r="A86" s="8">
        <v>7000</v>
      </c>
      <c r="B86" s="3" t="s">
        <v>59</v>
      </c>
    </row>
    <row r="87" spans="1:2" x14ac:dyDescent="0.4">
      <c r="A87" s="8">
        <v>7400</v>
      </c>
      <c r="B87" s="3" t="s">
        <v>107</v>
      </c>
    </row>
    <row r="88" spans="1:2" x14ac:dyDescent="0.4">
      <c r="A88" s="8">
        <v>7500</v>
      </c>
      <c r="B88" s="3" t="s">
        <v>108</v>
      </c>
    </row>
    <row r="89" spans="1:2" x14ac:dyDescent="0.4">
      <c r="A89" s="8">
        <v>8200</v>
      </c>
      <c r="B89" s="3" t="s">
        <v>60</v>
      </c>
    </row>
    <row r="90" spans="1:2" x14ac:dyDescent="0.4">
      <c r="A90" s="8">
        <v>8300</v>
      </c>
      <c r="B90" s="3" t="s">
        <v>109</v>
      </c>
    </row>
    <row r="91" spans="1:2" x14ac:dyDescent="0.4">
      <c r="A91" s="8">
        <v>8400</v>
      </c>
      <c r="B91" s="3" t="s">
        <v>61</v>
      </c>
    </row>
    <row r="92" spans="1:2" x14ac:dyDescent="0.4">
      <c r="A92" s="8">
        <v>8500</v>
      </c>
      <c r="B92" s="3" t="s">
        <v>62</v>
      </c>
    </row>
    <row r="93" spans="1:2" x14ac:dyDescent="0.4">
      <c r="A93" s="8">
        <v>8550</v>
      </c>
      <c r="B93" s="3" t="s">
        <v>63</v>
      </c>
    </row>
    <row r="94" spans="1:2" x14ac:dyDescent="0.4">
      <c r="A94" s="8">
        <v>8600</v>
      </c>
      <c r="B94" s="3" t="s">
        <v>110</v>
      </c>
    </row>
    <row r="95" spans="1:2" x14ac:dyDescent="0.4">
      <c r="A95" s="8">
        <v>9000</v>
      </c>
      <c r="B95" s="3" t="s">
        <v>111</v>
      </c>
    </row>
    <row r="96" spans="1:2" x14ac:dyDescent="0.4">
      <c r="A96" s="8">
        <v>9100</v>
      </c>
      <c r="B96" s="3" t="s">
        <v>64</v>
      </c>
    </row>
    <row r="97" spans="1:3" x14ac:dyDescent="0.4">
      <c r="A97" s="8">
        <v>9600</v>
      </c>
      <c r="B97" s="3" t="s">
        <v>80</v>
      </c>
    </row>
    <row r="98" spans="1:3" x14ac:dyDescent="0.4">
      <c r="A98" s="12"/>
      <c r="B98" s="11"/>
      <c r="C98" s="11"/>
    </row>
    <row r="99" spans="1:3" x14ac:dyDescent="0.4">
      <c r="A99" s="12"/>
      <c r="B99" s="11"/>
      <c r="C99" s="11"/>
    </row>
    <row r="100" spans="1:3" x14ac:dyDescent="0.4">
      <c r="A100" s="12"/>
      <c r="B100" s="11"/>
      <c r="C100" s="11"/>
    </row>
    <row r="101" spans="1:3" x14ac:dyDescent="0.4">
      <c r="A101" s="12"/>
      <c r="B101" s="1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0DB22-12C6-4700-89AF-EDD5EB855B40}">
  <dimension ref="A1:M86"/>
  <sheetViews>
    <sheetView showGridLines="0" topLeftCell="A63" workbookViewId="0">
      <selection activeCell="O57" sqref="O57"/>
    </sheetView>
  </sheetViews>
  <sheetFormatPr defaultColWidth="8.86328125" defaultRowHeight="15" x14ac:dyDescent="0.4"/>
  <cols>
    <col min="1" max="1" width="2.86328125" style="2" customWidth="1"/>
    <col min="2" max="2" width="14.265625" style="3" customWidth="1"/>
    <col min="3" max="3" width="11.3984375" style="3" customWidth="1"/>
    <col min="4" max="4" width="11.265625" style="3" customWidth="1"/>
    <col min="5" max="5" width="17.265625" style="3" customWidth="1"/>
    <col min="6" max="6" width="10.59765625" style="3" customWidth="1"/>
    <col min="7" max="7" width="8.59765625" style="3" customWidth="1"/>
    <col min="8" max="8" width="9.86328125" style="3" customWidth="1"/>
    <col min="9" max="9" width="11.1328125" style="3" customWidth="1"/>
    <col min="10" max="10" width="12.1328125" style="3" customWidth="1"/>
    <col min="11" max="11" width="12.265625" style="3" customWidth="1"/>
    <col min="12" max="12" width="11.59765625" style="3" customWidth="1"/>
    <col min="13" max="13" width="10.73046875" style="3" customWidth="1"/>
    <col min="14" max="14" width="2.3984375" style="3" customWidth="1"/>
    <col min="15" max="16384" width="8.86328125" style="3"/>
  </cols>
  <sheetData>
    <row r="1" spans="1:13" x14ac:dyDescent="0.4">
      <c r="B1" s="1" t="s">
        <v>168</v>
      </c>
      <c r="D1" s="1" t="s">
        <v>115</v>
      </c>
      <c r="E1" s="1"/>
    </row>
    <row r="2" spans="1:13" x14ac:dyDescent="0.4">
      <c r="B2" s="1"/>
      <c r="D2" s="1"/>
      <c r="E2" s="1"/>
    </row>
    <row r="3" spans="1:13" x14ac:dyDescent="0.4">
      <c r="B3" s="1" t="s">
        <v>116</v>
      </c>
      <c r="D3" s="1"/>
      <c r="E3" s="1"/>
    </row>
    <row r="4" spans="1:13" x14ac:dyDescent="0.4">
      <c r="A4" s="2" t="s">
        <v>8</v>
      </c>
      <c r="B4" s="2" t="s">
        <v>117</v>
      </c>
      <c r="D4" s="1"/>
      <c r="E4" s="1"/>
    </row>
    <row r="5" spans="1:13" ht="10.9" customHeight="1" x14ac:dyDescent="0.4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4">
      <c r="A6" s="31"/>
      <c r="B6" s="33" t="s">
        <v>118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0.9" customHeight="1" x14ac:dyDescent="0.4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8" customHeight="1" x14ac:dyDescent="0.4">
      <c r="A8" s="31"/>
      <c r="B8" s="34" t="s">
        <v>0</v>
      </c>
      <c r="C8" s="35">
        <v>10</v>
      </c>
      <c r="D8" s="32"/>
      <c r="E8" s="34" t="s">
        <v>112</v>
      </c>
      <c r="F8" s="36" t="s">
        <v>201</v>
      </c>
      <c r="G8" s="32"/>
      <c r="H8" s="37" t="s">
        <v>113</v>
      </c>
      <c r="I8" s="37"/>
      <c r="J8" s="38" t="s">
        <v>202</v>
      </c>
      <c r="K8" s="32"/>
      <c r="L8" s="32"/>
      <c r="M8" s="32"/>
    </row>
    <row r="9" spans="1:13" ht="18" customHeight="1" x14ac:dyDescent="0.4">
      <c r="A9" s="31"/>
      <c r="B9" s="34" t="s">
        <v>119</v>
      </c>
      <c r="C9" s="39">
        <v>569.54999999999995</v>
      </c>
      <c r="D9" s="32"/>
      <c r="E9" s="34" t="s">
        <v>120</v>
      </c>
      <c r="F9" s="40">
        <f>C9+J14+J15+J16+J17+J18</f>
        <v>53.000000000000185</v>
      </c>
      <c r="G9" s="32"/>
      <c r="H9" s="32"/>
      <c r="I9" s="32"/>
      <c r="J9" s="32"/>
      <c r="K9" s="32"/>
      <c r="L9" s="32"/>
      <c r="M9" s="32"/>
    </row>
    <row r="10" spans="1:13" ht="10.9" customHeight="1" x14ac:dyDescent="0.4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4">
      <c r="A11" s="31"/>
      <c r="B11" s="33" t="s">
        <v>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0.9" customHeight="1" x14ac:dyDescent="0.4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27" x14ac:dyDescent="0.4">
      <c r="A13" s="31"/>
      <c r="B13" s="41" t="s">
        <v>121</v>
      </c>
      <c r="C13" s="41" t="s">
        <v>122</v>
      </c>
      <c r="D13" s="41" t="s">
        <v>123</v>
      </c>
      <c r="E13" s="116" t="s">
        <v>3</v>
      </c>
      <c r="F13" s="117"/>
      <c r="G13" s="41" t="s">
        <v>1</v>
      </c>
      <c r="H13" s="41" t="s">
        <v>11</v>
      </c>
      <c r="I13" s="41" t="s">
        <v>124</v>
      </c>
      <c r="J13" s="41" t="s">
        <v>4</v>
      </c>
      <c r="K13" s="41" t="s">
        <v>2</v>
      </c>
      <c r="L13" s="41" t="s">
        <v>125</v>
      </c>
      <c r="M13" s="32"/>
    </row>
    <row r="14" spans="1:13" ht="18" customHeight="1" x14ac:dyDescent="0.4">
      <c r="A14" s="31"/>
      <c r="B14" s="86">
        <v>45387</v>
      </c>
      <c r="C14" s="43">
        <v>8400</v>
      </c>
      <c r="D14" s="43"/>
      <c r="E14" s="118" t="s">
        <v>171</v>
      </c>
      <c r="F14" s="119"/>
      <c r="G14" s="42" t="s">
        <v>172</v>
      </c>
      <c r="H14" s="44">
        <v>0.21</v>
      </c>
      <c r="I14" s="45" t="s">
        <v>173</v>
      </c>
      <c r="J14" s="45">
        <v>2238.5</v>
      </c>
      <c r="K14" s="46">
        <f>J14*21/121</f>
        <v>388.5</v>
      </c>
      <c r="L14" s="47"/>
      <c r="M14" s="32"/>
    </row>
    <row r="15" spans="1:13" ht="18" customHeight="1" x14ac:dyDescent="0.4">
      <c r="A15" s="31"/>
      <c r="B15" s="86">
        <v>45387</v>
      </c>
      <c r="C15" s="42" t="s">
        <v>174</v>
      </c>
      <c r="D15" s="43"/>
      <c r="E15" s="118" t="s">
        <v>175</v>
      </c>
      <c r="F15" s="119"/>
      <c r="G15" s="48"/>
      <c r="H15" s="40"/>
      <c r="I15" s="45"/>
      <c r="J15" s="45">
        <v>-625</v>
      </c>
      <c r="K15" s="47"/>
      <c r="L15" s="47"/>
      <c r="M15" s="32"/>
    </row>
    <row r="16" spans="1:13" ht="18" customHeight="1" x14ac:dyDescent="0.4">
      <c r="A16" s="31"/>
      <c r="B16" s="86">
        <v>45388</v>
      </c>
      <c r="C16" s="43">
        <v>1070</v>
      </c>
      <c r="D16" s="43"/>
      <c r="E16" s="49" t="s">
        <v>176</v>
      </c>
      <c r="F16" s="50"/>
      <c r="G16" s="48"/>
      <c r="H16" s="40"/>
      <c r="I16" s="45"/>
      <c r="J16" s="45">
        <v>-1130</v>
      </c>
      <c r="K16" s="47"/>
      <c r="L16" s="47"/>
      <c r="M16" s="32"/>
    </row>
    <row r="17" spans="1:13" ht="18" customHeight="1" x14ac:dyDescent="0.4">
      <c r="A17" s="31"/>
      <c r="B17" s="86">
        <v>45389</v>
      </c>
      <c r="C17" s="42" t="s">
        <v>177</v>
      </c>
      <c r="D17" s="43"/>
      <c r="E17" s="118" t="s">
        <v>178</v>
      </c>
      <c r="F17" s="119"/>
      <c r="G17" s="48"/>
      <c r="H17" s="40"/>
      <c r="I17" s="45"/>
      <c r="J17" s="45">
        <v>-1000</v>
      </c>
      <c r="K17" s="47"/>
      <c r="L17" s="47"/>
      <c r="M17" s="32"/>
    </row>
    <row r="18" spans="1:13" ht="18" customHeight="1" x14ac:dyDescent="0.4">
      <c r="A18" s="31"/>
      <c r="B18" s="86">
        <v>45392</v>
      </c>
      <c r="C18" s="43">
        <v>4970</v>
      </c>
      <c r="D18" s="43"/>
      <c r="E18" s="49" t="s">
        <v>179</v>
      </c>
      <c r="F18" s="50"/>
      <c r="G18" s="48"/>
      <c r="H18" s="40"/>
      <c r="I18" s="45"/>
      <c r="J18" s="45">
        <v>-0.05</v>
      </c>
      <c r="K18" s="47"/>
      <c r="L18" s="47"/>
      <c r="M18" s="32"/>
    </row>
    <row r="19" spans="1:13" ht="10.9" customHeight="1" x14ac:dyDescent="0.4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0.9" customHeight="1" x14ac:dyDescent="0.4"/>
    <row r="21" spans="1:13" ht="18" customHeight="1" x14ac:dyDescent="0.4">
      <c r="A21" s="2" t="s">
        <v>12</v>
      </c>
      <c r="B21" s="2" t="s">
        <v>126</v>
      </c>
      <c r="D21" s="1"/>
      <c r="E21" s="1"/>
    </row>
    <row r="22" spans="1:13" ht="18" customHeight="1" x14ac:dyDescent="0.4">
      <c r="B22" s="120" t="s">
        <v>14</v>
      </c>
      <c r="C22" s="121"/>
      <c r="D22" s="121"/>
      <c r="E22" s="121"/>
      <c r="F22" s="121"/>
      <c r="G22" s="122"/>
      <c r="H22" s="122"/>
      <c r="I22" s="122"/>
      <c r="J22" s="122"/>
      <c r="K22" s="19" t="s">
        <v>15</v>
      </c>
    </row>
    <row r="23" spans="1:13" s="24" customFormat="1" ht="18" customHeight="1" x14ac:dyDescent="0.4">
      <c r="A23" s="27"/>
      <c r="B23" s="123" t="s">
        <v>16</v>
      </c>
      <c r="C23" s="124"/>
      <c r="D23" s="124"/>
      <c r="E23" s="125"/>
      <c r="F23" s="126" t="s">
        <v>13</v>
      </c>
      <c r="G23" s="110" t="s">
        <v>3</v>
      </c>
      <c r="H23" s="111"/>
      <c r="I23" s="112"/>
      <c r="J23" s="128" t="s">
        <v>6</v>
      </c>
      <c r="K23" s="130" t="s">
        <v>7</v>
      </c>
    </row>
    <row r="24" spans="1:13" ht="18" customHeight="1" x14ac:dyDescent="0.4">
      <c r="B24" s="29" t="s">
        <v>78</v>
      </c>
      <c r="C24" s="13" t="s">
        <v>79</v>
      </c>
      <c r="D24" s="13"/>
      <c r="E24" s="30"/>
      <c r="F24" s="127"/>
      <c r="G24" s="113"/>
      <c r="H24" s="114"/>
      <c r="I24" s="115"/>
      <c r="J24" s="129"/>
      <c r="K24" s="131"/>
    </row>
    <row r="25" spans="1:13" ht="18" customHeight="1" x14ac:dyDescent="0.4">
      <c r="B25" s="14">
        <v>8400</v>
      </c>
      <c r="C25" s="132" t="str">
        <f>_xlfn.XLOOKUP(B25,'H 5 aanwijzingen'!$A$19:$A$97,'H 5 aanwijzingen'!$B$19:$B$97,"",1)</f>
        <v>Omzet hoog tarief omzetbelasting</v>
      </c>
      <c r="D25" s="133"/>
      <c r="E25" s="134"/>
      <c r="F25" s="15"/>
      <c r="G25" s="105" t="str">
        <f>E14</f>
        <v>Contante verkopen</v>
      </c>
      <c r="H25" s="105"/>
      <c r="I25" s="105"/>
      <c r="J25" s="67"/>
      <c r="K25" s="68">
        <v>1850</v>
      </c>
    </row>
    <row r="26" spans="1:13" ht="18" customHeight="1" x14ac:dyDescent="0.4">
      <c r="B26" s="14">
        <v>1650</v>
      </c>
      <c r="C26" s="132" t="str">
        <f>_xlfn.XLOOKUP(B26,'H 5 aanwijzingen'!$A$19:$A$97,'H 5 aanwijzingen'!$B$19:$B$97,"",1)</f>
        <v>Verschuldigde omzetbelasting hoog</v>
      </c>
      <c r="D26" s="133"/>
      <c r="E26" s="134"/>
      <c r="F26" s="15"/>
      <c r="G26" s="105" t="str">
        <f>G25</f>
        <v>Contante verkopen</v>
      </c>
      <c r="H26" s="105"/>
      <c r="I26" s="105"/>
      <c r="J26" s="67"/>
      <c r="K26" s="68">
        <v>388.5</v>
      </c>
    </row>
    <row r="27" spans="1:13" ht="18" customHeight="1" x14ac:dyDescent="0.4">
      <c r="B27" s="14">
        <v>1000</v>
      </c>
      <c r="C27" s="132" t="str">
        <f>_xlfn.XLOOKUP(B27,'H 5 aanwijzingen'!$A$19:$A$97,'H 5 aanwijzingen'!$B$19:$B$97,"",1)</f>
        <v>Kas</v>
      </c>
      <c r="D27" s="133"/>
      <c r="E27" s="134"/>
      <c r="F27" s="15"/>
      <c r="G27" s="105" t="s">
        <v>176</v>
      </c>
      <c r="H27" s="105"/>
      <c r="I27" s="105"/>
      <c r="J27" s="69">
        <v>2238.5</v>
      </c>
      <c r="K27" s="69"/>
    </row>
    <row r="28" spans="1:13" ht="18" customHeight="1" x14ac:dyDescent="0.4">
      <c r="B28" s="14">
        <v>1080</v>
      </c>
      <c r="C28" s="132" t="str">
        <f>_xlfn.XLOOKUP(B28,'H 5 aanwijzingen'!$A$19:$A$97,'H 5 aanwijzingen'!$B$19:$B$97,"",1)</f>
        <v>Kruisposten pinbetalingen</v>
      </c>
      <c r="D28" s="133"/>
      <c r="E28" s="134"/>
      <c r="F28" s="15"/>
      <c r="G28" s="107" t="str">
        <f>E16</f>
        <v>ING</v>
      </c>
      <c r="H28" s="108"/>
      <c r="I28" s="109"/>
      <c r="J28" s="68">
        <v>625</v>
      </c>
      <c r="K28" s="68"/>
    </row>
    <row r="29" spans="1:13" ht="18" customHeight="1" x14ac:dyDescent="0.4">
      <c r="B29" s="14">
        <v>1000</v>
      </c>
      <c r="C29" s="132" t="str">
        <f>_xlfn.XLOOKUP(B29,'H 5 aanwijzingen'!$A$19:$A$97,'H 5 aanwijzingen'!$B$19:$B$97,"",1)</f>
        <v>Kas</v>
      </c>
      <c r="D29" s="133"/>
      <c r="E29" s="134"/>
      <c r="F29" s="15"/>
      <c r="G29" s="135" t="str">
        <f>E16</f>
        <v>ING</v>
      </c>
      <c r="H29" s="136"/>
      <c r="I29" s="137"/>
      <c r="J29" s="69"/>
      <c r="K29" s="69">
        <v>625</v>
      </c>
    </row>
    <row r="30" spans="1:13" ht="18" customHeight="1" x14ac:dyDescent="0.4">
      <c r="B30" s="14">
        <v>1070</v>
      </c>
      <c r="C30" s="132" t="str">
        <f>_xlfn.XLOOKUP(B30,'H 5 aanwijzingen'!$A$19:$A$97,'H 5 aanwijzingen'!$B$19:$B$97,"",1)</f>
        <v>Kruisposten</v>
      </c>
      <c r="D30" s="133"/>
      <c r="E30" s="134"/>
      <c r="F30" s="15"/>
      <c r="G30" s="107" t="s">
        <v>176</v>
      </c>
      <c r="H30" s="108"/>
      <c r="I30" s="109"/>
      <c r="J30" s="68">
        <v>1130</v>
      </c>
      <c r="K30" s="68"/>
    </row>
    <row r="31" spans="1:13" ht="18" customHeight="1" x14ac:dyDescent="0.4">
      <c r="B31" s="14">
        <v>1000</v>
      </c>
      <c r="C31" s="132" t="str">
        <f>_xlfn.XLOOKUP(B31,'H 5 aanwijzingen'!$A$19:$A$97,'H 5 aanwijzingen'!$B$19:$B$97,"",1)</f>
        <v>Kas</v>
      </c>
      <c r="D31" s="133"/>
      <c r="E31" s="134"/>
      <c r="F31" s="15"/>
      <c r="G31" s="107" t="s">
        <v>176</v>
      </c>
      <c r="H31" s="108"/>
      <c r="I31" s="109"/>
      <c r="J31" s="68"/>
      <c r="K31" s="68">
        <v>1130</v>
      </c>
    </row>
    <row r="32" spans="1:13" ht="18" customHeight="1" x14ac:dyDescent="0.4">
      <c r="B32" s="14">
        <v>680</v>
      </c>
      <c r="C32" s="132" t="str">
        <f>_xlfn.XLOOKUP(B32,'H 5 aanwijzingen'!$A$19:$A$97,'H 5 aanwijzingen'!$B$19:$B$97,"",1)</f>
        <v>Privé</v>
      </c>
      <c r="D32" s="133"/>
      <c r="E32" s="134"/>
      <c r="F32" s="15"/>
      <c r="G32" s="107" t="s">
        <v>178</v>
      </c>
      <c r="H32" s="108"/>
      <c r="I32" s="109"/>
      <c r="J32" s="68">
        <v>1000</v>
      </c>
      <c r="K32" s="68"/>
    </row>
    <row r="33" spans="1:11" ht="18" customHeight="1" x14ac:dyDescent="0.4">
      <c r="B33" s="14">
        <v>1000</v>
      </c>
      <c r="C33" s="132" t="str">
        <f>_xlfn.XLOOKUP(B33,'H 5 aanwijzingen'!$A$19:$A$97,'H 5 aanwijzingen'!$B$19:$B$97,"",1)</f>
        <v>Kas</v>
      </c>
      <c r="D33" s="133"/>
      <c r="E33" s="134"/>
      <c r="F33" s="15"/>
      <c r="G33" s="107" t="s">
        <v>178</v>
      </c>
      <c r="H33" s="108"/>
      <c r="I33" s="109"/>
      <c r="J33" s="69"/>
      <c r="K33" s="69">
        <v>1000</v>
      </c>
    </row>
    <row r="34" spans="1:11" ht="18" customHeight="1" x14ac:dyDescent="0.4">
      <c r="B34" s="14">
        <v>4970</v>
      </c>
      <c r="C34" s="132" t="str">
        <f>_xlfn.XLOOKUP(B34,'H 5 aanwijzingen'!$A$19:$A$97,'H 5 aanwijzingen'!$B$19:$B$97,"",1)</f>
        <v>Kasverschillen</v>
      </c>
      <c r="D34" s="133"/>
      <c r="E34" s="134"/>
      <c r="F34" s="15"/>
      <c r="G34" s="107" t="s">
        <v>179</v>
      </c>
      <c r="H34" s="108"/>
      <c r="I34" s="109"/>
      <c r="J34" s="68">
        <v>0.05</v>
      </c>
      <c r="K34" s="68"/>
    </row>
    <row r="35" spans="1:11" ht="18" customHeight="1" x14ac:dyDescent="0.4">
      <c r="B35" s="14">
        <v>1000</v>
      </c>
      <c r="C35" s="132" t="str">
        <f>_xlfn.XLOOKUP(B35,'H 5 aanwijzingen'!$A$19:$A$97,'H 5 aanwijzingen'!$B$19:$B$97,"",1)</f>
        <v>Kas</v>
      </c>
      <c r="D35" s="133"/>
      <c r="E35" s="134"/>
      <c r="F35" s="15"/>
      <c r="G35" s="141" t="s">
        <v>179</v>
      </c>
      <c r="H35" s="141"/>
      <c r="I35" s="141"/>
      <c r="J35" s="67"/>
      <c r="K35" s="67">
        <v>0.05</v>
      </c>
    </row>
    <row r="36" spans="1:11" ht="18" customHeight="1" x14ac:dyDescent="0.4">
      <c r="B36" s="14"/>
      <c r="C36" s="132" t="str">
        <f>_xlfn.XLOOKUP(B36,'H 5 aanwijzingen'!$A$19:$A$97,'H 5 aanwijzingen'!$B$19:$B$97,"",1)</f>
        <v/>
      </c>
      <c r="D36" s="133"/>
      <c r="E36" s="134"/>
      <c r="F36" s="15"/>
      <c r="G36" s="106"/>
      <c r="H36" s="106"/>
      <c r="I36" s="106"/>
      <c r="J36" s="16"/>
      <c r="K36" s="17"/>
    </row>
    <row r="37" spans="1:11" ht="18" customHeight="1" x14ac:dyDescent="0.4">
      <c r="B37" s="9"/>
      <c r="C37" s="10"/>
      <c r="D37" s="10"/>
      <c r="E37" s="27"/>
      <c r="F37" s="27"/>
      <c r="G37" s="23"/>
      <c r="H37" s="23"/>
      <c r="I37" s="23"/>
      <c r="J37" s="28"/>
      <c r="K37" s="28"/>
    </row>
    <row r="38" spans="1:11" ht="18" customHeight="1" x14ac:dyDescent="0.4">
      <c r="A38" s="2" t="s">
        <v>9</v>
      </c>
      <c r="B38" s="2" t="s">
        <v>127</v>
      </c>
      <c r="C38" s="10"/>
      <c r="D38" s="10"/>
      <c r="E38" s="27"/>
      <c r="F38" s="27"/>
      <c r="G38" s="23"/>
      <c r="H38" s="23"/>
      <c r="I38" s="23"/>
      <c r="J38" s="28"/>
      <c r="K38" s="28"/>
    </row>
    <row r="39" spans="1:11" ht="18" customHeight="1" x14ac:dyDescent="0.4">
      <c r="B39" s="120" t="s">
        <v>14</v>
      </c>
      <c r="C39" s="121"/>
      <c r="D39" s="121"/>
      <c r="E39" s="121"/>
      <c r="F39" s="121"/>
      <c r="G39" s="122"/>
      <c r="H39" s="122"/>
      <c r="I39" s="122"/>
      <c r="J39" s="122"/>
      <c r="K39" s="19" t="s">
        <v>15</v>
      </c>
    </row>
    <row r="40" spans="1:11" ht="18" customHeight="1" x14ac:dyDescent="0.4">
      <c r="B40" s="123" t="s">
        <v>16</v>
      </c>
      <c r="C40" s="124"/>
      <c r="D40" s="124"/>
      <c r="E40" s="125"/>
      <c r="F40" s="126" t="s">
        <v>13</v>
      </c>
      <c r="G40" s="110" t="s">
        <v>3</v>
      </c>
      <c r="H40" s="111"/>
      <c r="I40" s="112"/>
      <c r="J40" s="128" t="s">
        <v>6</v>
      </c>
      <c r="K40" s="130" t="s">
        <v>7</v>
      </c>
    </row>
    <row r="41" spans="1:11" ht="18" customHeight="1" x14ac:dyDescent="0.4">
      <c r="B41" s="29" t="s">
        <v>78</v>
      </c>
      <c r="C41" s="13" t="s">
        <v>79</v>
      </c>
      <c r="D41" s="13"/>
      <c r="E41" s="30"/>
      <c r="F41" s="127"/>
      <c r="G41" s="113"/>
      <c r="H41" s="114"/>
      <c r="I41" s="115"/>
      <c r="J41" s="129"/>
      <c r="K41" s="131"/>
    </row>
    <row r="42" spans="1:11" ht="18" customHeight="1" x14ac:dyDescent="0.4">
      <c r="B42" s="14">
        <v>1080</v>
      </c>
      <c r="C42" s="132" t="str">
        <f>_xlfn.XLOOKUP(B42,'H 5 aanwijzingen'!$A$19:$A$97,'H 5 aanwijzingen'!$B$19:$B$97,"",1)</f>
        <v>Kruisposten pinbetalingen</v>
      </c>
      <c r="D42" s="133"/>
      <c r="E42" s="134"/>
      <c r="F42" s="15"/>
      <c r="G42" s="105" t="s">
        <v>176</v>
      </c>
      <c r="H42" s="105"/>
      <c r="I42" s="105"/>
      <c r="J42" s="67"/>
      <c r="K42" s="68">
        <v>625</v>
      </c>
    </row>
    <row r="43" spans="1:11" ht="18" customHeight="1" x14ac:dyDescent="0.4">
      <c r="B43" s="14">
        <v>1060</v>
      </c>
      <c r="C43" s="132" t="str">
        <f>_xlfn.XLOOKUP(B43,'H 5 aanwijzingen'!$A$19:$A$97,'H 5 aanwijzingen'!$B$19:$B$97,"",1)</f>
        <v>ING-bank</v>
      </c>
      <c r="D43" s="133"/>
      <c r="E43" s="134"/>
      <c r="F43" s="15"/>
      <c r="G43" s="105" t="s">
        <v>180</v>
      </c>
      <c r="H43" s="105"/>
      <c r="I43" s="105"/>
      <c r="J43" s="67">
        <v>625</v>
      </c>
      <c r="K43" s="68"/>
    </row>
    <row r="44" spans="1:11" ht="18" customHeight="1" x14ac:dyDescent="0.4">
      <c r="B44" s="14">
        <v>1070</v>
      </c>
      <c r="C44" s="132" t="str">
        <f>_xlfn.XLOOKUP(B44,'H 5 aanwijzingen'!$A$19:$A$97,'H 5 aanwijzingen'!$B$19:$B$97,"",1)</f>
        <v>Kruisposten</v>
      </c>
      <c r="D44" s="133"/>
      <c r="E44" s="134"/>
      <c r="F44" s="15"/>
      <c r="G44" s="105" t="s">
        <v>181</v>
      </c>
      <c r="H44" s="105"/>
      <c r="I44" s="105"/>
      <c r="J44" s="68"/>
      <c r="K44" s="68">
        <v>1130</v>
      </c>
    </row>
    <row r="45" spans="1:11" ht="18" customHeight="1" x14ac:dyDescent="0.4">
      <c r="B45" s="14">
        <v>1060</v>
      </c>
      <c r="C45" s="132" t="str">
        <f>_xlfn.XLOOKUP(B45,'H 5 aanwijzingen'!$A$19:$A$97,'H 5 aanwijzingen'!$B$19:$B$97,"",1)</f>
        <v>ING-bank</v>
      </c>
      <c r="D45" s="133"/>
      <c r="E45" s="134"/>
      <c r="F45" s="15"/>
      <c r="G45" s="105" t="s">
        <v>181</v>
      </c>
      <c r="H45" s="105"/>
      <c r="I45" s="105"/>
      <c r="J45" s="68">
        <v>1130</v>
      </c>
      <c r="K45" s="68"/>
    </row>
    <row r="46" spans="1:11" ht="18" customHeight="1" x14ac:dyDescent="0.4">
      <c r="B46" s="14"/>
      <c r="C46" s="132" t="str">
        <f>_xlfn.XLOOKUP(B46,'H 5 aanwijzingen'!$A$19:$A$97,'H 5 aanwijzingen'!$B$19:$B$97,"",1)</f>
        <v/>
      </c>
      <c r="D46" s="133"/>
      <c r="E46" s="134"/>
      <c r="F46" s="15"/>
      <c r="G46" s="138"/>
      <c r="H46" s="139"/>
      <c r="I46" s="140"/>
      <c r="J46" s="16"/>
      <c r="K46" s="17"/>
    </row>
    <row r="47" spans="1:11" ht="18" customHeight="1" x14ac:dyDescent="0.4">
      <c r="B47" s="20"/>
      <c r="C47" s="21"/>
      <c r="D47" s="21"/>
      <c r="E47" s="21"/>
      <c r="F47" s="22"/>
      <c r="G47" s="26"/>
      <c r="H47" s="26"/>
      <c r="I47" s="26"/>
      <c r="J47" s="18"/>
      <c r="K47" s="25"/>
    </row>
    <row r="48" spans="1:11" ht="18" customHeight="1" x14ac:dyDescent="0.4">
      <c r="B48" s="9"/>
      <c r="C48" s="10"/>
      <c r="D48" s="10"/>
      <c r="E48" s="27"/>
      <c r="F48" s="27"/>
      <c r="G48" s="23"/>
      <c r="H48" s="23"/>
      <c r="I48" s="23"/>
      <c r="J48" s="28"/>
      <c r="K48" s="28"/>
    </row>
    <row r="49" spans="1:11" ht="18" customHeight="1" x14ac:dyDescent="0.4">
      <c r="B49" s="1" t="s">
        <v>128</v>
      </c>
      <c r="C49" s="10"/>
      <c r="D49" s="10"/>
      <c r="E49" s="27"/>
      <c r="F49" s="27"/>
      <c r="G49" s="23"/>
      <c r="H49" s="23"/>
      <c r="I49" s="23"/>
      <c r="J49" s="28"/>
      <c r="K49" s="28"/>
    </row>
    <row r="50" spans="1:11" ht="18" customHeight="1" x14ac:dyDescent="0.4">
      <c r="A50" s="2" t="s">
        <v>8</v>
      </c>
      <c r="B50" s="2" t="s">
        <v>127</v>
      </c>
      <c r="C50" s="10"/>
      <c r="D50" s="10"/>
      <c r="E50" s="27"/>
      <c r="F50" s="27"/>
      <c r="G50" s="23"/>
      <c r="H50" s="23"/>
      <c r="I50" s="23"/>
      <c r="J50" s="28"/>
      <c r="K50" s="28"/>
    </row>
    <row r="51" spans="1:11" ht="18" customHeight="1" x14ac:dyDescent="0.4">
      <c r="B51" s="120" t="s">
        <v>14</v>
      </c>
      <c r="C51" s="121"/>
      <c r="D51" s="121"/>
      <c r="E51" s="121"/>
      <c r="F51" s="121"/>
      <c r="G51" s="122"/>
      <c r="H51" s="122"/>
      <c r="I51" s="122"/>
      <c r="J51" s="122"/>
      <c r="K51" s="19" t="s">
        <v>15</v>
      </c>
    </row>
    <row r="52" spans="1:11" ht="18" customHeight="1" x14ac:dyDescent="0.4">
      <c r="B52" s="123" t="s">
        <v>16</v>
      </c>
      <c r="C52" s="124"/>
      <c r="D52" s="124"/>
      <c r="E52" s="125"/>
      <c r="F52" s="126" t="s">
        <v>13</v>
      </c>
      <c r="G52" s="110" t="s">
        <v>3</v>
      </c>
      <c r="H52" s="111"/>
      <c r="I52" s="112"/>
      <c r="J52" s="128" t="s">
        <v>6</v>
      </c>
      <c r="K52" s="130" t="s">
        <v>7</v>
      </c>
    </row>
    <row r="53" spans="1:11" ht="18" customHeight="1" x14ac:dyDescent="0.4">
      <c r="B53" s="29" t="s">
        <v>78</v>
      </c>
      <c r="C53" s="13" t="s">
        <v>79</v>
      </c>
      <c r="D53" s="13"/>
      <c r="E53" s="30"/>
      <c r="F53" s="127"/>
      <c r="G53" s="113"/>
      <c r="H53" s="114"/>
      <c r="I53" s="115"/>
      <c r="J53" s="129"/>
      <c r="K53" s="131"/>
    </row>
    <row r="54" spans="1:11" ht="18" customHeight="1" x14ac:dyDescent="0.4">
      <c r="B54" s="14">
        <v>1270</v>
      </c>
      <c r="C54" s="132" t="str">
        <f>_xlfn.XLOOKUP(B54,'H 5 aanwijzingen'!$A$19:$A$97,'H 5 aanwijzingen'!$B$19:$B$97,"",1)</f>
        <v>Vooruitontvangen iDEAL-betalingen</v>
      </c>
      <c r="D54" s="133"/>
      <c r="E54" s="134"/>
      <c r="F54" s="84"/>
      <c r="G54" s="142" t="s">
        <v>182</v>
      </c>
      <c r="H54" s="143"/>
      <c r="I54" s="144"/>
      <c r="J54" s="68">
        <v>1694</v>
      </c>
      <c r="K54" s="17"/>
    </row>
    <row r="55" spans="1:11" ht="18" customHeight="1" x14ac:dyDescent="0.4">
      <c r="B55" s="14">
        <v>1050</v>
      </c>
      <c r="C55" s="132" t="str">
        <f>_xlfn.XLOOKUP(B55,'H 5 aanwijzingen'!$A$19:$A$97,'H 5 aanwijzingen'!$B$19:$B$97,"",1)</f>
        <v>Rabobank</v>
      </c>
      <c r="D55" s="133"/>
      <c r="E55" s="134"/>
      <c r="F55" s="84"/>
      <c r="G55" s="142" t="s">
        <v>182</v>
      </c>
      <c r="H55" s="143"/>
      <c r="I55" s="144"/>
      <c r="J55" s="68"/>
      <c r="K55" s="68">
        <v>1694</v>
      </c>
    </row>
    <row r="56" spans="1:11" ht="18" customHeight="1" x14ac:dyDescent="0.4">
      <c r="B56" s="14"/>
      <c r="C56" s="132" t="str">
        <f>_xlfn.XLOOKUP(B56,'H 5 aanwijzingen'!$A$19:$A$97,'H 5 aanwijzingen'!$B$19:$B$97,"",1)</f>
        <v/>
      </c>
      <c r="D56" s="133"/>
      <c r="E56" s="134"/>
      <c r="F56" s="15"/>
      <c r="G56" s="138"/>
      <c r="H56" s="139"/>
      <c r="I56" s="140"/>
      <c r="J56" s="16"/>
      <c r="K56" s="17"/>
    </row>
    <row r="57" spans="1:11" ht="18" customHeight="1" x14ac:dyDescent="0.4">
      <c r="B57" s="20"/>
      <c r="C57" s="21"/>
      <c r="D57" s="21"/>
      <c r="E57" s="21"/>
      <c r="F57" s="22"/>
      <c r="G57" s="26"/>
      <c r="H57" s="26"/>
      <c r="I57" s="26"/>
      <c r="J57" s="18"/>
      <c r="K57" s="25"/>
    </row>
    <row r="58" spans="1:11" ht="18" customHeight="1" x14ac:dyDescent="0.4">
      <c r="A58" s="2" t="s">
        <v>12</v>
      </c>
      <c r="B58" s="23" t="s">
        <v>129</v>
      </c>
      <c r="C58" s="10"/>
      <c r="D58" s="10"/>
      <c r="E58" s="27"/>
      <c r="F58" s="27"/>
      <c r="G58" s="23"/>
      <c r="H58" s="23"/>
      <c r="I58" s="23"/>
      <c r="J58" s="28"/>
      <c r="K58" s="28"/>
    </row>
    <row r="59" spans="1:11" ht="18" customHeight="1" x14ac:dyDescent="0.4">
      <c r="B59" s="120" t="s">
        <v>14</v>
      </c>
      <c r="C59" s="121"/>
      <c r="D59" s="121"/>
      <c r="E59" s="121"/>
      <c r="F59" s="121"/>
      <c r="G59" s="122"/>
      <c r="H59" s="122"/>
      <c r="I59" s="122"/>
      <c r="J59" s="122"/>
      <c r="K59" s="19" t="s">
        <v>15</v>
      </c>
    </row>
    <row r="60" spans="1:11" ht="18" customHeight="1" x14ac:dyDescent="0.4">
      <c r="B60" s="123" t="s">
        <v>16</v>
      </c>
      <c r="C60" s="124"/>
      <c r="D60" s="124"/>
      <c r="E60" s="125"/>
      <c r="F60" s="126" t="s">
        <v>13</v>
      </c>
      <c r="G60" s="110" t="s">
        <v>3</v>
      </c>
      <c r="H60" s="111"/>
      <c r="I60" s="112"/>
      <c r="J60" s="128" t="s">
        <v>6</v>
      </c>
      <c r="K60" s="130" t="s">
        <v>7</v>
      </c>
    </row>
    <row r="61" spans="1:11" ht="18" customHeight="1" x14ac:dyDescent="0.4">
      <c r="B61" s="29" t="s">
        <v>78</v>
      </c>
      <c r="C61" s="13" t="s">
        <v>79</v>
      </c>
      <c r="D61" s="13"/>
      <c r="E61" s="30"/>
      <c r="F61" s="127"/>
      <c r="G61" s="113"/>
      <c r="H61" s="114"/>
      <c r="I61" s="115"/>
      <c r="J61" s="129"/>
      <c r="K61" s="131"/>
    </row>
    <row r="62" spans="1:11" ht="18" customHeight="1" x14ac:dyDescent="0.4">
      <c r="B62" s="14">
        <v>1100</v>
      </c>
      <c r="C62" s="132" t="str">
        <f>_xlfn.XLOOKUP(B62,'H 5 aanwijzingen'!$A$19:$A$97,'H 5 aanwijzingen'!$B$19:$B$97,"",1)</f>
        <v>Debiteuren</v>
      </c>
      <c r="D62" s="133"/>
      <c r="E62" s="134"/>
      <c r="F62" s="51">
        <v>11035</v>
      </c>
      <c r="G62" s="105" t="s">
        <v>182</v>
      </c>
      <c r="H62" s="105"/>
      <c r="I62" s="105"/>
      <c r="J62" s="67">
        <v>798.6</v>
      </c>
      <c r="K62" s="68"/>
    </row>
    <row r="63" spans="1:11" ht="18" customHeight="1" x14ac:dyDescent="0.4">
      <c r="B63" s="14">
        <v>8400</v>
      </c>
      <c r="C63" s="132" t="str">
        <f>_xlfn.XLOOKUP(B63,'H 5 aanwijzingen'!$A$19:$A$97,'H 5 aanwijzingen'!$B$19:$B$97,"",1)</f>
        <v>Omzet hoog tarief omzetbelasting</v>
      </c>
      <c r="D63" s="133"/>
      <c r="E63" s="134"/>
      <c r="F63" s="51"/>
      <c r="G63" s="107" t="s">
        <v>182</v>
      </c>
      <c r="H63" s="108"/>
      <c r="I63" s="109"/>
      <c r="J63" s="67"/>
      <c r="K63" s="68">
        <v>660</v>
      </c>
    </row>
    <row r="64" spans="1:11" ht="18" customHeight="1" x14ac:dyDescent="0.4">
      <c r="B64" s="14">
        <v>1650</v>
      </c>
      <c r="C64" s="132" t="str">
        <f>_xlfn.XLOOKUP(B64,'H 5 aanwijzingen'!$A$19:$A$97,'H 5 aanwijzingen'!$B$19:$B$97,"",1)</f>
        <v>Verschuldigde omzetbelasting hoog</v>
      </c>
      <c r="D64" s="133"/>
      <c r="E64" s="134"/>
      <c r="F64" s="51"/>
      <c r="G64" s="107" t="s">
        <v>182</v>
      </c>
      <c r="H64" s="108"/>
      <c r="I64" s="109"/>
      <c r="J64" s="67"/>
      <c r="K64" s="68">
        <v>138.6</v>
      </c>
    </row>
    <row r="65" spans="1:11" ht="18" customHeight="1" x14ac:dyDescent="0.4">
      <c r="B65" s="14">
        <v>1100</v>
      </c>
      <c r="C65" s="132" t="str">
        <f>_xlfn.XLOOKUP(B65,'H 5 aanwijzingen'!$A$19:$A$97,'H 5 aanwijzingen'!$B$19:$B$97,"",1)</f>
        <v>Debiteuren</v>
      </c>
      <c r="D65" s="133"/>
      <c r="E65" s="134"/>
      <c r="F65" s="51">
        <v>11048</v>
      </c>
      <c r="G65" s="105" t="s">
        <v>182</v>
      </c>
      <c r="H65" s="105"/>
      <c r="I65" s="105"/>
      <c r="J65" s="67">
        <v>895.4</v>
      </c>
      <c r="K65" s="68"/>
    </row>
    <row r="66" spans="1:11" ht="18" customHeight="1" x14ac:dyDescent="0.4">
      <c r="B66" s="14">
        <v>8400</v>
      </c>
      <c r="C66" s="132" t="str">
        <f>_xlfn.XLOOKUP(B66,'H 5 aanwijzingen'!$A$19:$A$97,'H 5 aanwijzingen'!$B$19:$B$97,"",1)</f>
        <v>Omzet hoog tarief omzetbelasting</v>
      </c>
      <c r="D66" s="133"/>
      <c r="E66" s="134"/>
      <c r="F66" s="51"/>
      <c r="G66" s="107" t="s">
        <v>182</v>
      </c>
      <c r="H66" s="108"/>
      <c r="I66" s="109"/>
      <c r="J66" s="67"/>
      <c r="K66" s="68">
        <v>740</v>
      </c>
    </row>
    <row r="67" spans="1:11" ht="18" customHeight="1" x14ac:dyDescent="0.4">
      <c r="B67" s="14">
        <v>1650</v>
      </c>
      <c r="C67" s="132" t="str">
        <f>_xlfn.XLOOKUP(B67,'H 5 aanwijzingen'!$A$19:$A$97,'H 5 aanwijzingen'!$B$19:$B$97,"",1)</f>
        <v>Verschuldigde omzetbelasting hoog</v>
      </c>
      <c r="D67" s="133"/>
      <c r="E67" s="134"/>
      <c r="F67" s="51"/>
      <c r="G67" s="107" t="s">
        <v>182</v>
      </c>
      <c r="H67" s="108"/>
      <c r="I67" s="109"/>
      <c r="J67" s="67"/>
      <c r="K67" s="68">
        <v>155.4</v>
      </c>
    </row>
    <row r="68" spans="1:11" ht="18" customHeight="1" x14ac:dyDescent="0.4">
      <c r="B68" s="14"/>
      <c r="C68" s="132" t="str">
        <f>_xlfn.XLOOKUP(B68,'H 5 aanwijzingen'!$A$19:$A$97,'H 5 aanwijzingen'!$B$19:$B$97,"",1)</f>
        <v/>
      </c>
      <c r="D68" s="133"/>
      <c r="E68" s="134"/>
      <c r="F68" s="15"/>
      <c r="G68" s="138"/>
      <c r="H68" s="139"/>
      <c r="I68" s="140"/>
      <c r="J68" s="16"/>
      <c r="K68" s="17"/>
    </row>
    <row r="69" spans="1:11" ht="18" customHeight="1" x14ac:dyDescent="0.4">
      <c r="B69" s="20"/>
      <c r="C69" s="21"/>
      <c r="D69" s="21"/>
      <c r="E69" s="21"/>
      <c r="F69" s="22"/>
      <c r="G69" s="26"/>
      <c r="H69" s="26"/>
      <c r="I69" s="26"/>
      <c r="J69" s="18"/>
      <c r="K69" s="25"/>
    </row>
    <row r="70" spans="1:11" ht="18" customHeight="1" x14ac:dyDescent="0.4">
      <c r="A70" s="2" t="s">
        <v>9</v>
      </c>
      <c r="B70" s="2" t="s">
        <v>130</v>
      </c>
      <c r="C70" s="10"/>
      <c r="D70" s="10"/>
      <c r="E70" s="27"/>
      <c r="F70" s="27"/>
      <c r="G70" s="23"/>
      <c r="H70" s="23"/>
      <c r="I70" s="23"/>
      <c r="J70" s="28"/>
      <c r="K70" s="28"/>
    </row>
    <row r="71" spans="1:11" ht="18" customHeight="1" x14ac:dyDescent="0.4">
      <c r="B71" s="120" t="s">
        <v>14</v>
      </c>
      <c r="C71" s="121"/>
      <c r="D71" s="121"/>
      <c r="E71" s="121"/>
      <c r="F71" s="121"/>
      <c r="G71" s="122"/>
      <c r="H71" s="122"/>
      <c r="I71" s="122"/>
      <c r="J71" s="122"/>
      <c r="K71" s="19" t="s">
        <v>15</v>
      </c>
    </row>
    <row r="72" spans="1:11" ht="18" customHeight="1" x14ac:dyDescent="0.4">
      <c r="B72" s="123" t="s">
        <v>16</v>
      </c>
      <c r="C72" s="124"/>
      <c r="D72" s="124"/>
      <c r="E72" s="125"/>
      <c r="F72" s="126" t="s">
        <v>13</v>
      </c>
      <c r="G72" s="110" t="s">
        <v>3</v>
      </c>
      <c r="H72" s="111"/>
      <c r="I72" s="112"/>
      <c r="J72" s="128" t="s">
        <v>6</v>
      </c>
      <c r="K72" s="130" t="s">
        <v>7</v>
      </c>
    </row>
    <row r="73" spans="1:11" ht="18" customHeight="1" x14ac:dyDescent="0.4">
      <c r="B73" s="29" t="s">
        <v>78</v>
      </c>
      <c r="C73" s="13" t="s">
        <v>79</v>
      </c>
      <c r="D73" s="13"/>
      <c r="E73" s="30"/>
      <c r="F73" s="127"/>
      <c r="G73" s="113"/>
      <c r="H73" s="114"/>
      <c r="I73" s="115"/>
      <c r="J73" s="129"/>
      <c r="K73" s="131"/>
    </row>
    <row r="74" spans="1:11" ht="18" customHeight="1" x14ac:dyDescent="0.4">
      <c r="B74" s="14">
        <v>7000</v>
      </c>
      <c r="C74" s="132" t="str">
        <f>_xlfn.XLOOKUP(B74,'H 5 aanwijzingen'!$A$19:$A$97,'H 5 aanwijzingen'!$B$19:$B$97,"",1)</f>
        <v>Inkoopwaarde van de omzet</v>
      </c>
      <c r="D74" s="133"/>
      <c r="E74" s="134"/>
      <c r="F74" s="51"/>
      <c r="G74" s="105" t="s">
        <v>182</v>
      </c>
      <c r="H74" s="105"/>
      <c r="I74" s="105"/>
      <c r="J74" s="67">
        <v>600</v>
      </c>
      <c r="K74" s="68"/>
    </row>
    <row r="75" spans="1:11" ht="18" customHeight="1" x14ac:dyDescent="0.4">
      <c r="B75" s="14">
        <v>3000</v>
      </c>
      <c r="C75" s="132" t="str">
        <f>_xlfn.XLOOKUP(B75,'H 5 aanwijzingen'!$A$19:$A$97,'H 5 aanwijzingen'!$B$19:$B$97,"",1)</f>
        <v>Voorraad goederen</v>
      </c>
      <c r="D75" s="133"/>
      <c r="E75" s="134"/>
      <c r="F75" s="51">
        <v>30010</v>
      </c>
      <c r="G75" s="107" t="s">
        <v>183</v>
      </c>
      <c r="H75" s="108"/>
      <c r="I75" s="109"/>
      <c r="J75" s="67"/>
      <c r="K75" s="68">
        <v>350</v>
      </c>
    </row>
    <row r="76" spans="1:11" ht="18" customHeight="1" x14ac:dyDescent="0.4">
      <c r="B76" s="14">
        <v>3000</v>
      </c>
      <c r="C76" s="132" t="str">
        <f>_xlfn.XLOOKUP(B76,'H 5 aanwijzingen'!$A$19:$A$97,'H 5 aanwijzingen'!$B$19:$B$97,"",1)</f>
        <v>Voorraad goederen</v>
      </c>
      <c r="D76" s="133"/>
      <c r="E76" s="134"/>
      <c r="F76" s="51">
        <v>30011</v>
      </c>
      <c r="G76" s="107" t="str">
        <f>G75</f>
        <v>Webwinkel 10</v>
      </c>
      <c r="H76" s="108"/>
      <c r="I76" s="109"/>
      <c r="J76" s="67"/>
      <c r="K76" s="68">
        <v>250</v>
      </c>
    </row>
    <row r="77" spans="1:11" ht="18" customHeight="1" x14ac:dyDescent="0.4">
      <c r="B77" s="14"/>
      <c r="C77" s="132" t="str">
        <f>_xlfn.XLOOKUP(B77,'H 5 aanwijzingen'!$A$19:$A$97,'H 5 aanwijzingen'!$B$19:$B$97,"",1)</f>
        <v/>
      </c>
      <c r="D77" s="133"/>
      <c r="E77" s="134"/>
      <c r="F77" s="15"/>
      <c r="G77" s="138"/>
      <c r="H77" s="139"/>
      <c r="I77" s="140"/>
      <c r="J77" s="16"/>
      <c r="K77" s="17"/>
    </row>
    <row r="78" spans="1:11" ht="18" customHeight="1" x14ac:dyDescent="0.4">
      <c r="B78" s="20"/>
      <c r="C78" s="21"/>
      <c r="D78" s="21"/>
      <c r="E78" s="21"/>
      <c r="F78" s="22"/>
      <c r="G78" s="26"/>
      <c r="H78" s="26"/>
      <c r="I78" s="26"/>
      <c r="J78" s="18"/>
      <c r="K78" s="25"/>
    </row>
    <row r="79" spans="1:11" ht="18" customHeight="1" x14ac:dyDescent="0.4">
      <c r="A79" s="2" t="s">
        <v>10</v>
      </c>
      <c r="B79" s="2" t="s">
        <v>131</v>
      </c>
      <c r="C79" s="10"/>
      <c r="D79" s="10"/>
      <c r="E79" s="27"/>
      <c r="F79" s="27"/>
      <c r="G79" s="23"/>
      <c r="H79" s="23"/>
      <c r="I79" s="23"/>
      <c r="J79" s="28"/>
      <c r="K79" s="28"/>
    </row>
    <row r="80" spans="1:11" ht="18" customHeight="1" x14ac:dyDescent="0.4">
      <c r="B80" s="120" t="s">
        <v>14</v>
      </c>
      <c r="C80" s="121"/>
      <c r="D80" s="121"/>
      <c r="E80" s="121"/>
      <c r="F80" s="121"/>
      <c r="G80" s="122"/>
      <c r="H80" s="122"/>
      <c r="I80" s="122"/>
      <c r="J80" s="122"/>
      <c r="K80" s="19" t="s">
        <v>15</v>
      </c>
    </row>
    <row r="81" spans="2:11" ht="18" customHeight="1" x14ac:dyDescent="0.4">
      <c r="B81" s="123" t="s">
        <v>16</v>
      </c>
      <c r="C81" s="124"/>
      <c r="D81" s="124"/>
      <c r="E81" s="125"/>
      <c r="F81" s="126" t="s">
        <v>13</v>
      </c>
      <c r="G81" s="110" t="s">
        <v>3</v>
      </c>
      <c r="H81" s="111"/>
      <c r="I81" s="112"/>
      <c r="J81" s="128" t="s">
        <v>6</v>
      </c>
      <c r="K81" s="130" t="s">
        <v>7</v>
      </c>
    </row>
    <row r="82" spans="2:11" ht="18" customHeight="1" x14ac:dyDescent="0.4">
      <c r="B82" s="29" t="s">
        <v>78</v>
      </c>
      <c r="C82" s="13" t="s">
        <v>79</v>
      </c>
      <c r="D82" s="13"/>
      <c r="E82" s="30"/>
      <c r="F82" s="127"/>
      <c r="G82" s="113"/>
      <c r="H82" s="114"/>
      <c r="I82" s="115"/>
      <c r="J82" s="129"/>
      <c r="K82" s="131"/>
    </row>
    <row r="83" spans="2:11" ht="18" customHeight="1" x14ac:dyDescent="0.4">
      <c r="B83" s="14">
        <v>1270</v>
      </c>
      <c r="C83" s="132" t="str">
        <f>_xlfn.XLOOKUP(B83,'H 5 aanwijzingen'!$A$19:$A$97,'H 5 aanwijzingen'!$B$19:$B$97,"",1)</f>
        <v>Vooruitontvangen iDEAL-betalingen</v>
      </c>
      <c r="D83" s="133"/>
      <c r="E83" s="134"/>
      <c r="F83" s="51"/>
      <c r="G83" s="105" t="s">
        <v>182</v>
      </c>
      <c r="H83" s="105"/>
      <c r="I83" s="105"/>
      <c r="J83" s="67">
        <v>1694</v>
      </c>
      <c r="K83" s="68"/>
    </row>
    <row r="84" spans="2:11" ht="18" customHeight="1" x14ac:dyDescent="0.4">
      <c r="B84" s="14">
        <v>1100</v>
      </c>
      <c r="C84" s="132" t="str">
        <f>_xlfn.XLOOKUP(B84,'H 5 aanwijzingen'!$A$19:$A$97,'H 5 aanwijzingen'!$B$19:$B$97,"",1)</f>
        <v>Debiteuren</v>
      </c>
      <c r="D84" s="133"/>
      <c r="E84" s="134"/>
      <c r="F84" s="51">
        <v>11035</v>
      </c>
      <c r="G84" s="105" t="s">
        <v>182</v>
      </c>
      <c r="H84" s="105"/>
      <c r="I84" s="105"/>
      <c r="J84" s="67"/>
      <c r="K84" s="68">
        <v>798.6</v>
      </c>
    </row>
    <row r="85" spans="2:11" ht="18" customHeight="1" x14ac:dyDescent="0.4">
      <c r="B85" s="14">
        <v>1100</v>
      </c>
      <c r="C85" s="132" t="str">
        <f>_xlfn.XLOOKUP(B85,'H 5 aanwijzingen'!$A$19:$A$97,'H 5 aanwijzingen'!$B$19:$B$97,"",1)</f>
        <v>Debiteuren</v>
      </c>
      <c r="D85" s="133"/>
      <c r="E85" s="134"/>
      <c r="F85" s="51">
        <v>11048</v>
      </c>
      <c r="G85" s="105" t="s">
        <v>182</v>
      </c>
      <c r="H85" s="105"/>
      <c r="I85" s="105"/>
      <c r="J85" s="67"/>
      <c r="K85" s="68">
        <v>895.4</v>
      </c>
    </row>
    <row r="86" spans="2:11" ht="18" customHeight="1" x14ac:dyDescent="0.4">
      <c r="B86" s="14"/>
      <c r="C86" s="132" t="str">
        <f>_xlfn.XLOOKUP(B86,'H 5 aanwijzingen'!$A$19:$A$97,'H 5 aanwijzingen'!$B$19:$B$97,"",1)</f>
        <v/>
      </c>
      <c r="D86" s="133"/>
      <c r="E86" s="134"/>
      <c r="F86" s="15"/>
      <c r="G86" s="138"/>
      <c r="H86" s="139"/>
      <c r="I86" s="140"/>
      <c r="J86" s="16"/>
      <c r="K86" s="17"/>
    </row>
  </sheetData>
  <mergeCells count="110">
    <mergeCell ref="K81:K82"/>
    <mergeCell ref="C83:E83"/>
    <mergeCell ref="C84:E84"/>
    <mergeCell ref="C85:E85"/>
    <mergeCell ref="C86:E86"/>
    <mergeCell ref="G86:I86"/>
    <mergeCell ref="C75:E75"/>
    <mergeCell ref="C76:E76"/>
    <mergeCell ref="C77:E77"/>
    <mergeCell ref="G77:I77"/>
    <mergeCell ref="B81:E81"/>
    <mergeCell ref="F81:F82"/>
    <mergeCell ref="G81:I82"/>
    <mergeCell ref="G83:I83"/>
    <mergeCell ref="G84:I84"/>
    <mergeCell ref="G85:I85"/>
    <mergeCell ref="J81:J82"/>
    <mergeCell ref="F72:F73"/>
    <mergeCell ref="G72:I73"/>
    <mergeCell ref="J72:J73"/>
    <mergeCell ref="K72:K73"/>
    <mergeCell ref="C74:E74"/>
    <mergeCell ref="G74:I74"/>
    <mergeCell ref="C62:E62"/>
    <mergeCell ref="G62:I62"/>
    <mergeCell ref="C63:E63"/>
    <mergeCell ref="C64:E64"/>
    <mergeCell ref="C65:E65"/>
    <mergeCell ref="C66:E66"/>
    <mergeCell ref="K52:K53"/>
    <mergeCell ref="C54:E54"/>
    <mergeCell ref="C55:E55"/>
    <mergeCell ref="C56:E56"/>
    <mergeCell ref="G56:I56"/>
    <mergeCell ref="B60:E60"/>
    <mergeCell ref="F60:F61"/>
    <mergeCell ref="G60:I61"/>
    <mergeCell ref="J60:J61"/>
    <mergeCell ref="K60:K61"/>
    <mergeCell ref="G54:I54"/>
    <mergeCell ref="G55:I55"/>
    <mergeCell ref="C43:E43"/>
    <mergeCell ref="C44:E44"/>
    <mergeCell ref="C45:E45"/>
    <mergeCell ref="C46:E46"/>
    <mergeCell ref="G46:I46"/>
    <mergeCell ref="B52:E52"/>
    <mergeCell ref="F52:F53"/>
    <mergeCell ref="G52:I53"/>
    <mergeCell ref="B40:E40"/>
    <mergeCell ref="F40:F41"/>
    <mergeCell ref="G40:I41"/>
    <mergeCell ref="G43:I43"/>
    <mergeCell ref="G44:I44"/>
    <mergeCell ref="G45:I45"/>
    <mergeCell ref="J40:J41"/>
    <mergeCell ref="K40:K41"/>
    <mergeCell ref="C42:E42"/>
    <mergeCell ref="C36:E36"/>
    <mergeCell ref="C28:E28"/>
    <mergeCell ref="C29:E29"/>
    <mergeCell ref="C30:E30"/>
    <mergeCell ref="C31:E31"/>
    <mergeCell ref="C32:E32"/>
    <mergeCell ref="C33:E33"/>
    <mergeCell ref="C34:E34"/>
    <mergeCell ref="G42:I42"/>
    <mergeCell ref="G31:I31"/>
    <mergeCell ref="G32:I32"/>
    <mergeCell ref="G33:I33"/>
    <mergeCell ref="G34:I34"/>
    <mergeCell ref="G35:I35"/>
    <mergeCell ref="B39:J39"/>
    <mergeCell ref="K23:K24"/>
    <mergeCell ref="C25:E25"/>
    <mergeCell ref="C26:E26"/>
    <mergeCell ref="C27:E27"/>
    <mergeCell ref="G27:I27"/>
    <mergeCell ref="C35:E35"/>
    <mergeCell ref="G28:I28"/>
    <mergeCell ref="G29:I29"/>
    <mergeCell ref="B80:J80"/>
    <mergeCell ref="G67:I67"/>
    <mergeCell ref="B71:J71"/>
    <mergeCell ref="G75:I75"/>
    <mergeCell ref="G76:I76"/>
    <mergeCell ref="C67:E67"/>
    <mergeCell ref="C68:E68"/>
    <mergeCell ref="G68:I68"/>
    <mergeCell ref="B72:E72"/>
    <mergeCell ref="G63:I63"/>
    <mergeCell ref="G64:I64"/>
    <mergeCell ref="G65:I65"/>
    <mergeCell ref="G66:I66"/>
    <mergeCell ref="B51:J51"/>
    <mergeCell ref="B59:J59"/>
    <mergeCell ref="J52:J53"/>
    <mergeCell ref="G25:I25"/>
    <mergeCell ref="G26:I26"/>
    <mergeCell ref="G36:I36"/>
    <mergeCell ref="G30:I30"/>
    <mergeCell ref="G23:I24"/>
    <mergeCell ref="E13:F13"/>
    <mergeCell ref="E14:F14"/>
    <mergeCell ref="E15:F15"/>
    <mergeCell ref="E17:F17"/>
    <mergeCell ref="B22:J22"/>
    <mergeCell ref="B23:E23"/>
    <mergeCell ref="F23:F24"/>
    <mergeCell ref="J23:J24"/>
  </mergeCells>
  <pageMargins left="0.7" right="0.7" top="0.75" bottom="0.75" header="0.3" footer="0.3"/>
  <pageSetup paperSize="9" orientation="portrait" horizontalDpi="0" verticalDpi="0" r:id="rId1"/>
  <ignoredErrors>
    <ignoredError sqref="K14 F9" unlockedFormula="1"/>
    <ignoredError sqref="G14 C15:C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9C27-F222-4F6A-A2EA-79EEA77A951C}">
  <dimension ref="A1:G49"/>
  <sheetViews>
    <sheetView showGridLines="0" zoomScaleNormal="100" workbookViewId="0">
      <selection activeCell="I42" sqref="I42"/>
    </sheetView>
  </sheetViews>
  <sheetFormatPr defaultColWidth="8.86328125" defaultRowHeight="15" x14ac:dyDescent="0.4"/>
  <cols>
    <col min="1" max="1" width="2.86328125" style="2" customWidth="1"/>
    <col min="2" max="2" width="14.265625" style="3" customWidth="1"/>
    <col min="3" max="3" width="40.1328125" style="3" customWidth="1"/>
    <col min="4" max="4" width="10.59765625" style="3" customWidth="1"/>
    <col min="5" max="5" width="27.59765625" style="3" customWidth="1"/>
    <col min="6" max="6" width="12.1328125" style="3" customWidth="1"/>
    <col min="7" max="7" width="12.265625" style="3" customWidth="1"/>
    <col min="8" max="8" width="11.59765625" style="3" customWidth="1"/>
    <col min="9" max="9" width="10.73046875" style="3" customWidth="1"/>
    <col min="10" max="10" width="2.3984375" style="3" customWidth="1"/>
    <col min="11" max="16384" width="8.86328125" style="3"/>
  </cols>
  <sheetData>
    <row r="1" spans="1:7" x14ac:dyDescent="0.4">
      <c r="B1" s="1" t="s">
        <v>168</v>
      </c>
    </row>
    <row r="2" spans="1:7" x14ac:dyDescent="0.4">
      <c r="B2" s="1"/>
    </row>
    <row r="3" spans="1:7" x14ac:dyDescent="0.4">
      <c r="B3" s="1" t="s">
        <v>132</v>
      </c>
    </row>
    <row r="4" spans="1:7" ht="18" customHeight="1" x14ac:dyDescent="0.4">
      <c r="A4" s="2" t="s">
        <v>8</v>
      </c>
      <c r="B4" s="2" t="s">
        <v>133</v>
      </c>
    </row>
    <row r="5" spans="1:7" ht="18" customHeight="1" x14ac:dyDescent="0.4">
      <c r="B5" s="120" t="s">
        <v>14</v>
      </c>
      <c r="C5" s="121"/>
      <c r="D5" s="121"/>
      <c r="E5" s="122"/>
      <c r="F5" s="122"/>
      <c r="G5" s="19" t="s">
        <v>15</v>
      </c>
    </row>
    <row r="6" spans="1:7" ht="18" customHeight="1" x14ac:dyDescent="0.4">
      <c r="B6" s="123" t="s">
        <v>16</v>
      </c>
      <c r="C6" s="124"/>
      <c r="D6" s="126" t="s">
        <v>13</v>
      </c>
      <c r="E6" s="110" t="s">
        <v>3</v>
      </c>
      <c r="F6" s="128" t="s">
        <v>6</v>
      </c>
      <c r="G6" s="130" t="s">
        <v>7</v>
      </c>
    </row>
    <row r="7" spans="1:7" ht="18" customHeight="1" x14ac:dyDescent="0.4">
      <c r="B7" s="29" t="s">
        <v>78</v>
      </c>
      <c r="C7" s="13" t="s">
        <v>79</v>
      </c>
      <c r="D7" s="127"/>
      <c r="E7" s="113"/>
      <c r="F7" s="145"/>
      <c r="G7" s="131"/>
    </row>
    <row r="8" spans="1:7" ht="18" customHeight="1" x14ac:dyDescent="0.4">
      <c r="B8" s="14">
        <v>1000</v>
      </c>
      <c r="C8" s="82" t="str">
        <f>_xlfn.XLOOKUP(B8,'H 5 aanwijzingen'!$A$19:$A$97,'H 5 aanwijzingen'!$B$19:$B$97,"",1)</f>
        <v>Kas</v>
      </c>
      <c r="D8" s="15"/>
      <c r="E8" s="87" t="s">
        <v>184</v>
      </c>
      <c r="F8" s="67">
        <v>25</v>
      </c>
      <c r="G8" s="88"/>
    </row>
    <row r="9" spans="1:7" ht="18" customHeight="1" x14ac:dyDescent="0.4">
      <c r="B9" s="14">
        <v>1660</v>
      </c>
      <c r="C9" s="82" t="str">
        <f>_xlfn.XLOOKUP(B9,'H 5 aanwijzingen'!$A$19:$A$97,'H 5 aanwijzingen'!$B$19:$B$97,"",1)</f>
        <v>Verschuldigde omzetbelasting laag</v>
      </c>
      <c r="D9" s="15"/>
      <c r="E9" s="85" t="str">
        <f>E8</f>
        <v>Cadeaubon</v>
      </c>
      <c r="F9" s="67"/>
      <c r="G9" s="88">
        <v>2.06</v>
      </c>
    </row>
    <row r="10" spans="1:7" ht="18" customHeight="1" x14ac:dyDescent="0.4">
      <c r="B10" s="14">
        <v>1180</v>
      </c>
      <c r="C10" s="82" t="str">
        <f>_xlfn.XLOOKUP(B10,'H 5 aanwijzingen'!$A$19:$A$97,'H 5 aanwijzingen'!$B$19:$B$97,"",1)</f>
        <v>Cadeaubonnen in omloop</v>
      </c>
      <c r="D10" s="15"/>
      <c r="E10" s="85" t="str">
        <f>E9</f>
        <v>Cadeaubon</v>
      </c>
      <c r="F10" s="67"/>
      <c r="G10" s="88">
        <v>22.94</v>
      </c>
    </row>
    <row r="11" spans="1:7" ht="18" customHeight="1" x14ac:dyDescent="0.4">
      <c r="B11" s="14">
        <v>1080</v>
      </c>
      <c r="C11" s="82" t="str">
        <f>_xlfn.XLOOKUP(B11,'H 5 aanwijzingen'!$A$19:$A$97,'H 5 aanwijzingen'!$B$19:$B$97,"",1)</f>
        <v>Kruisposten pinbetalingen</v>
      </c>
      <c r="D11" s="15"/>
      <c r="E11" s="85" t="s">
        <v>184</v>
      </c>
      <c r="F11" s="67">
        <v>25</v>
      </c>
      <c r="G11" s="88"/>
    </row>
    <row r="12" spans="1:7" ht="18" customHeight="1" x14ac:dyDescent="0.4">
      <c r="B12" s="14">
        <v>1000</v>
      </c>
      <c r="C12" s="82" t="str">
        <f>_xlfn.XLOOKUP(B12,'H 5 aanwijzingen'!$A$19:$A$97,'H 5 aanwijzingen'!$B$19:$B$97,"",1)</f>
        <v>Kas</v>
      </c>
      <c r="D12" s="15"/>
      <c r="E12" s="85" t="s">
        <v>184</v>
      </c>
      <c r="F12" s="70"/>
      <c r="G12" s="89">
        <v>25</v>
      </c>
    </row>
    <row r="13" spans="1:7" ht="18" customHeight="1" x14ac:dyDescent="0.4">
      <c r="B13" s="14"/>
      <c r="C13" s="82" t="str">
        <f>_xlfn.XLOOKUP(B13,'H 5 aanwijzingen'!$A$19:$A$97,'H 5 aanwijzingen'!$B$19:$B$97,"",1)</f>
        <v/>
      </c>
      <c r="D13" s="15"/>
      <c r="E13" s="83"/>
      <c r="F13" s="91"/>
      <c r="G13" s="90"/>
    </row>
    <row r="14" spans="1:7" ht="18" customHeight="1" x14ac:dyDescent="0.4">
      <c r="B14" s="20"/>
      <c r="C14" s="21"/>
      <c r="D14" s="22"/>
      <c r="E14" s="26"/>
      <c r="F14" s="18"/>
      <c r="G14" s="25"/>
    </row>
    <row r="15" spans="1:7" ht="18" customHeight="1" x14ac:dyDescent="0.4">
      <c r="A15" s="2" t="s">
        <v>12</v>
      </c>
      <c r="B15" s="3" t="s">
        <v>134</v>
      </c>
    </row>
    <row r="16" spans="1:7" ht="18" customHeight="1" x14ac:dyDescent="0.4">
      <c r="B16" s="120" t="s">
        <v>14</v>
      </c>
      <c r="C16" s="121"/>
      <c r="D16" s="121"/>
      <c r="E16" s="122"/>
      <c r="F16" s="122"/>
      <c r="G16" s="19" t="s">
        <v>15</v>
      </c>
    </row>
    <row r="17" spans="1:7" ht="18" customHeight="1" x14ac:dyDescent="0.4">
      <c r="B17" s="123" t="s">
        <v>16</v>
      </c>
      <c r="C17" s="124"/>
      <c r="D17" s="126" t="s">
        <v>13</v>
      </c>
      <c r="E17" s="110" t="s">
        <v>3</v>
      </c>
      <c r="F17" s="128" t="s">
        <v>6</v>
      </c>
      <c r="G17" s="130" t="s">
        <v>7</v>
      </c>
    </row>
    <row r="18" spans="1:7" ht="18" customHeight="1" x14ac:dyDescent="0.4">
      <c r="B18" s="29" t="s">
        <v>78</v>
      </c>
      <c r="C18" s="13" t="s">
        <v>79</v>
      </c>
      <c r="D18" s="127"/>
      <c r="E18" s="113"/>
      <c r="F18" s="129"/>
      <c r="G18" s="131"/>
    </row>
    <row r="19" spans="1:7" ht="18" customHeight="1" x14ac:dyDescent="0.4">
      <c r="B19" s="14">
        <v>1000</v>
      </c>
      <c r="C19" s="82" t="str">
        <f>_xlfn.XLOOKUP(B19,'H 5 aanwijzingen'!$A$19:$A$97,'H 5 aanwijzingen'!$B$19:$B$97,"",1)</f>
        <v>Kas</v>
      </c>
      <c r="D19" s="51"/>
      <c r="E19" s="84" t="s">
        <v>185</v>
      </c>
      <c r="F19" s="67">
        <v>10</v>
      </c>
      <c r="G19" s="68"/>
    </row>
    <row r="20" spans="1:7" ht="18" customHeight="1" x14ac:dyDescent="0.4">
      <c r="B20" s="14">
        <v>1180</v>
      </c>
      <c r="C20" s="82" t="str">
        <f>_xlfn.XLOOKUP(B20,'H 5 aanwijzingen'!$A$19:$A$97,'H 5 aanwijzingen'!$B$19:$B$97,"",1)</f>
        <v>Cadeaubonnen in omloop</v>
      </c>
      <c r="D20" s="51"/>
      <c r="E20" s="84" t="s">
        <v>185</v>
      </c>
      <c r="F20" s="67">
        <v>22.94</v>
      </c>
      <c r="G20" s="68"/>
    </row>
    <row r="21" spans="1:7" ht="18" customHeight="1" x14ac:dyDescent="0.4">
      <c r="B21" s="14">
        <v>1660</v>
      </c>
      <c r="C21" s="82" t="str">
        <f>_xlfn.XLOOKUP(B21,'H 5 aanwijzingen'!$A$19:$A$97,'H 5 aanwijzingen'!$B$19:$B$97,"",1)</f>
        <v>Verschuldigde omzetbelasting laag</v>
      </c>
      <c r="D21" s="51"/>
      <c r="E21" s="85" t="str">
        <f>E20</f>
        <v>Contante verkoop</v>
      </c>
      <c r="F21" s="67"/>
      <c r="G21" s="68">
        <v>0.83</v>
      </c>
    </row>
    <row r="22" spans="1:7" ht="18" customHeight="1" x14ac:dyDescent="0.4">
      <c r="B22" s="14">
        <v>8500</v>
      </c>
      <c r="C22" s="82" t="str">
        <f>_xlfn.XLOOKUP(B22,'H 5 aanwijzingen'!$A$19:$A$97,'H 5 aanwijzingen'!$B$19:$B$97,"",1)</f>
        <v>Omzet laag tarief omzetbelasting</v>
      </c>
      <c r="D22" s="51"/>
      <c r="E22" s="85" t="str">
        <f>E21</f>
        <v>Contante verkoop</v>
      </c>
      <c r="F22" s="67"/>
      <c r="G22" s="68">
        <v>32.11</v>
      </c>
    </row>
    <row r="23" spans="1:7" ht="18" customHeight="1" x14ac:dyDescent="0.4">
      <c r="B23" s="14">
        <v>7000</v>
      </c>
      <c r="C23" s="82" t="str">
        <f>_xlfn.XLOOKUP(B23,'H 5 aanwijzingen'!$A$19:$A$97,'H 5 aanwijzingen'!$B$19:$B$97,"",1)</f>
        <v>Inkoopwaarde van de omzet</v>
      </c>
      <c r="D23" s="51"/>
      <c r="E23" s="85" t="str">
        <f>E22</f>
        <v>Contante verkoop</v>
      </c>
      <c r="F23" s="67">
        <v>15</v>
      </c>
      <c r="G23" s="68"/>
    </row>
    <row r="24" spans="1:7" ht="18" customHeight="1" x14ac:dyDescent="0.4">
      <c r="B24" s="14">
        <v>3000</v>
      </c>
      <c r="C24" s="82" t="str">
        <f>_xlfn.XLOOKUP(B24,'H 5 aanwijzingen'!$A$19:$A$97,'H 5 aanwijzingen'!$B$19:$B$97,"",1)</f>
        <v>Voorraad goederen</v>
      </c>
      <c r="D24" s="71">
        <v>30055</v>
      </c>
      <c r="E24" s="85" t="str">
        <f>E23</f>
        <v>Contante verkoop</v>
      </c>
      <c r="F24" s="72"/>
      <c r="G24" s="67">
        <v>15</v>
      </c>
    </row>
    <row r="27" spans="1:7" x14ac:dyDescent="0.4">
      <c r="B27" s="1" t="s">
        <v>135</v>
      </c>
    </row>
    <row r="28" spans="1:7" ht="18" customHeight="1" x14ac:dyDescent="0.4">
      <c r="A28" s="2" t="s">
        <v>8</v>
      </c>
      <c r="B28" s="2" t="s">
        <v>136</v>
      </c>
    </row>
    <row r="29" spans="1:7" ht="18" customHeight="1" x14ac:dyDescent="0.4">
      <c r="B29" s="120" t="s">
        <v>14</v>
      </c>
      <c r="C29" s="121"/>
      <c r="D29" s="121"/>
      <c r="E29" s="122"/>
      <c r="F29" s="122"/>
      <c r="G29" s="19" t="s">
        <v>15</v>
      </c>
    </row>
    <row r="30" spans="1:7" ht="18" customHeight="1" x14ac:dyDescent="0.4">
      <c r="B30" s="123" t="s">
        <v>16</v>
      </c>
      <c r="C30" s="124"/>
      <c r="D30" s="126" t="s">
        <v>13</v>
      </c>
      <c r="E30" s="110" t="s">
        <v>3</v>
      </c>
      <c r="F30" s="128" t="s">
        <v>6</v>
      </c>
      <c r="G30" s="130" t="s">
        <v>7</v>
      </c>
    </row>
    <row r="31" spans="1:7" ht="18" customHeight="1" x14ac:dyDescent="0.4">
      <c r="B31" s="29" t="s">
        <v>78</v>
      </c>
      <c r="C31" s="13" t="s">
        <v>79</v>
      </c>
      <c r="D31" s="127"/>
      <c r="E31" s="113"/>
      <c r="F31" s="145"/>
      <c r="G31" s="131"/>
    </row>
    <row r="32" spans="1:7" ht="18" customHeight="1" x14ac:dyDescent="0.4">
      <c r="B32" s="14">
        <v>1000</v>
      </c>
      <c r="C32" s="82" t="str">
        <f>_xlfn.XLOOKUP(B32,'H 5 aanwijzingen'!$A$19:$A$97,'H 5 aanwijzingen'!$B$19:$B$97,"",1)</f>
        <v>Kas</v>
      </c>
      <c r="D32" s="15"/>
      <c r="E32" s="87" t="s">
        <v>184</v>
      </c>
      <c r="F32" s="67">
        <v>100</v>
      </c>
      <c r="G32" s="88"/>
    </row>
    <row r="33" spans="1:7" ht="18" customHeight="1" x14ac:dyDescent="0.4">
      <c r="B33" s="14">
        <v>1650</v>
      </c>
      <c r="C33" s="82" t="str">
        <f>_xlfn.XLOOKUP(B33,'H 5 aanwijzingen'!$A$19:$A$97,'H 5 aanwijzingen'!$B$19:$B$97,"",1)</f>
        <v>Verschuldigde omzetbelasting hoog</v>
      </c>
      <c r="D33" s="15"/>
      <c r="E33" s="85" t="str">
        <f>E32</f>
        <v>Cadeaubon</v>
      </c>
      <c r="F33" s="67"/>
      <c r="G33" s="88">
        <v>17.36</v>
      </c>
    </row>
    <row r="34" spans="1:7" ht="18" customHeight="1" x14ac:dyDescent="0.4">
      <c r="B34" s="14">
        <v>1180</v>
      </c>
      <c r="C34" s="82" t="str">
        <f>_xlfn.XLOOKUP(B34,'H 5 aanwijzingen'!$A$19:$A$97,'H 5 aanwijzingen'!$B$19:$B$97,"",1)</f>
        <v>Cadeaubonnen in omloop</v>
      </c>
      <c r="D34" s="15"/>
      <c r="E34" s="85" t="str">
        <f>E33</f>
        <v>Cadeaubon</v>
      </c>
      <c r="F34" s="67"/>
      <c r="G34" s="88">
        <v>82.64</v>
      </c>
    </row>
    <row r="35" spans="1:7" ht="18" customHeight="1" x14ac:dyDescent="0.4">
      <c r="B35" s="14">
        <v>1080</v>
      </c>
      <c r="C35" s="82" t="str">
        <f>_xlfn.XLOOKUP(B35,'H 5 aanwijzingen'!$A$19:$A$97,'H 5 aanwijzingen'!$B$19:$B$97,"",1)</f>
        <v>Kruisposten pinbetalingen</v>
      </c>
      <c r="D35" s="15"/>
      <c r="E35" s="85" t="s">
        <v>184</v>
      </c>
      <c r="F35" s="67">
        <v>100</v>
      </c>
      <c r="G35" s="88"/>
    </row>
    <row r="36" spans="1:7" ht="18" customHeight="1" x14ac:dyDescent="0.4">
      <c r="B36" s="14">
        <v>1000</v>
      </c>
      <c r="C36" s="82" t="str">
        <f>_xlfn.XLOOKUP(B36,'H 5 aanwijzingen'!$A$19:$A$97,'H 5 aanwijzingen'!$B$19:$B$97,"",1)</f>
        <v>Kas</v>
      </c>
      <c r="D36" s="15"/>
      <c r="E36" s="85" t="s">
        <v>184</v>
      </c>
      <c r="F36" s="70"/>
      <c r="G36" s="89">
        <v>100</v>
      </c>
    </row>
    <row r="37" spans="1:7" ht="18" customHeight="1" x14ac:dyDescent="0.4">
      <c r="B37" s="14"/>
      <c r="C37" s="82" t="str">
        <f>_xlfn.XLOOKUP(B37,'H 5 aanwijzingen'!$A$19:$A$97,'H 5 aanwijzingen'!$B$19:$B$97,"",1)</f>
        <v/>
      </c>
      <c r="D37" s="15"/>
      <c r="E37" s="83"/>
      <c r="F37" s="91"/>
      <c r="G37" s="90"/>
    </row>
    <row r="38" spans="1:7" ht="18" customHeight="1" x14ac:dyDescent="0.4">
      <c r="B38" s="20"/>
      <c r="C38" s="21"/>
      <c r="D38" s="22"/>
      <c r="E38" s="26"/>
      <c r="F38" s="18"/>
      <c r="G38" s="25"/>
    </row>
    <row r="39" spans="1:7" ht="18" customHeight="1" x14ac:dyDescent="0.4">
      <c r="A39" s="2" t="s">
        <v>12</v>
      </c>
      <c r="B39" s="2" t="s">
        <v>137</v>
      </c>
    </row>
    <row r="40" spans="1:7" ht="18" customHeight="1" x14ac:dyDescent="0.4">
      <c r="B40" s="120" t="s">
        <v>14</v>
      </c>
      <c r="C40" s="121"/>
      <c r="D40" s="121"/>
      <c r="E40" s="122"/>
      <c r="F40" s="122"/>
      <c r="G40" s="19" t="s">
        <v>15</v>
      </c>
    </row>
    <row r="41" spans="1:7" ht="18" customHeight="1" x14ac:dyDescent="0.4">
      <c r="B41" s="123" t="s">
        <v>16</v>
      </c>
      <c r="C41" s="124"/>
      <c r="D41" s="126" t="s">
        <v>13</v>
      </c>
      <c r="E41" s="110" t="s">
        <v>3</v>
      </c>
      <c r="F41" s="128" t="s">
        <v>6</v>
      </c>
      <c r="G41" s="130" t="s">
        <v>7</v>
      </c>
    </row>
    <row r="42" spans="1:7" ht="18" customHeight="1" x14ac:dyDescent="0.4">
      <c r="B42" s="29" t="s">
        <v>78</v>
      </c>
      <c r="C42" s="13" t="s">
        <v>79</v>
      </c>
      <c r="D42" s="127"/>
      <c r="E42" s="113"/>
      <c r="F42" s="129"/>
      <c r="G42" s="131"/>
    </row>
    <row r="43" spans="1:7" ht="18" customHeight="1" x14ac:dyDescent="0.4">
      <c r="B43" s="14">
        <v>1000</v>
      </c>
      <c r="C43" s="82" t="str">
        <f>_xlfn.XLOOKUP(B43,'H 5 aanwijzingen'!$A$19:$A$97,'H 5 aanwijzingen'!$B$19:$B$97,"",1)</f>
        <v>Kas</v>
      </c>
      <c r="D43" s="51"/>
      <c r="E43" s="84" t="s">
        <v>185</v>
      </c>
      <c r="F43" s="67">
        <v>30</v>
      </c>
      <c r="G43" s="68"/>
    </row>
    <row r="44" spans="1:7" ht="18" customHeight="1" x14ac:dyDescent="0.4">
      <c r="B44" s="14">
        <v>1180</v>
      </c>
      <c r="C44" s="82" t="str">
        <f>_xlfn.XLOOKUP(B44,'H 5 aanwijzingen'!$A$19:$A$97,'H 5 aanwijzingen'!$B$19:$B$97,"",1)</f>
        <v>Cadeaubonnen in omloop</v>
      </c>
      <c r="D44" s="51"/>
      <c r="E44" s="84" t="s">
        <v>185</v>
      </c>
      <c r="F44" s="67">
        <v>82.64</v>
      </c>
      <c r="G44" s="68"/>
    </row>
    <row r="45" spans="1:7" ht="18" customHeight="1" x14ac:dyDescent="0.4">
      <c r="B45" s="14">
        <v>1650</v>
      </c>
      <c r="C45" s="82" t="str">
        <f>_xlfn.XLOOKUP(B45,'H 5 aanwijzingen'!$A$19:$A$97,'H 5 aanwijzingen'!$B$19:$B$97,"",1)</f>
        <v>Verschuldigde omzetbelasting hoog</v>
      </c>
      <c r="D45" s="51"/>
      <c r="E45" s="85" t="str">
        <f>E44</f>
        <v>Contante verkoop</v>
      </c>
      <c r="F45" s="67"/>
      <c r="G45" s="68">
        <v>5.21</v>
      </c>
    </row>
    <row r="46" spans="1:7" ht="18" customHeight="1" x14ac:dyDescent="0.4">
      <c r="B46" s="14">
        <v>8400</v>
      </c>
      <c r="C46" s="82" t="str">
        <f>_xlfn.XLOOKUP(B46,'H 5 aanwijzingen'!$A$19:$A$97,'H 5 aanwijzingen'!$B$19:$B$97,"",1)</f>
        <v>Omzet hoog tarief omzetbelasting</v>
      </c>
      <c r="D46" s="51"/>
      <c r="E46" s="85" t="str">
        <f>E45</f>
        <v>Contante verkoop</v>
      </c>
      <c r="F46" s="67"/>
      <c r="G46" s="68">
        <v>107.43</v>
      </c>
    </row>
    <row r="47" spans="1:7" ht="18" customHeight="1" x14ac:dyDescent="0.4">
      <c r="B47" s="14">
        <v>7000</v>
      </c>
      <c r="C47" s="82" t="str">
        <f>_xlfn.XLOOKUP(B47,'H 5 aanwijzingen'!$A$19:$A$97,'H 5 aanwijzingen'!$B$19:$B$97,"",1)</f>
        <v>Inkoopwaarde van de omzet</v>
      </c>
      <c r="D47" s="51"/>
      <c r="E47" s="85" t="str">
        <f>E46</f>
        <v>Contante verkoop</v>
      </c>
      <c r="F47" s="67">
        <v>12</v>
      </c>
      <c r="G47" s="68"/>
    </row>
    <row r="48" spans="1:7" ht="18" customHeight="1" x14ac:dyDescent="0.4">
      <c r="B48" s="14">
        <v>3000</v>
      </c>
      <c r="C48" s="82" t="str">
        <f>_xlfn.XLOOKUP(B48,'H 5 aanwijzingen'!$A$19:$A$97,'H 5 aanwijzingen'!$B$19:$B$97,"",1)</f>
        <v>Voorraad goederen</v>
      </c>
      <c r="D48" s="51">
        <v>30085</v>
      </c>
      <c r="E48" s="85" t="str">
        <f>E47</f>
        <v>Contante verkoop</v>
      </c>
      <c r="F48" s="67"/>
      <c r="G48" s="68">
        <v>4</v>
      </c>
    </row>
    <row r="49" spans="2:7" ht="18" customHeight="1" x14ac:dyDescent="0.4">
      <c r="B49" s="14">
        <v>3000</v>
      </c>
      <c r="C49" s="82" t="str">
        <f>_xlfn.XLOOKUP(B49,'H 5 aanwijzingen'!$A$19:$A$97,'H 5 aanwijzingen'!$B$19:$B$97,"",1)</f>
        <v>Voorraad goederen</v>
      </c>
      <c r="D49" s="71">
        <v>30086</v>
      </c>
      <c r="E49" s="85" t="str">
        <f>E47</f>
        <v>Contante verkoop</v>
      </c>
      <c r="F49" s="72"/>
      <c r="G49" s="67">
        <v>8</v>
      </c>
    </row>
  </sheetData>
  <mergeCells count="24">
    <mergeCell ref="D41:D42"/>
    <mergeCell ref="E41:E42"/>
    <mergeCell ref="F41:F42"/>
    <mergeCell ref="G41:G42"/>
    <mergeCell ref="G30:G31"/>
    <mergeCell ref="D30:D31"/>
    <mergeCell ref="B40:F40"/>
    <mergeCell ref="B41:C41"/>
    <mergeCell ref="G17:G18"/>
    <mergeCell ref="G6:G7"/>
    <mergeCell ref="B6:C6"/>
    <mergeCell ref="D6:D7"/>
    <mergeCell ref="E6:E7"/>
    <mergeCell ref="B16:F16"/>
    <mergeCell ref="D17:D18"/>
    <mergeCell ref="E17:E18"/>
    <mergeCell ref="F17:F18"/>
    <mergeCell ref="B5:F5"/>
    <mergeCell ref="F6:F7"/>
    <mergeCell ref="B29:F29"/>
    <mergeCell ref="E30:E31"/>
    <mergeCell ref="F30:F31"/>
    <mergeCell ref="B30:C30"/>
    <mergeCell ref="B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ED0B5-EB06-4ED6-94D3-52F05CF7978B}">
  <dimension ref="A1:I49"/>
  <sheetViews>
    <sheetView showGridLines="0" tabSelected="1" topLeftCell="A25" workbookViewId="0">
      <selection activeCell="O32" sqref="O32"/>
    </sheetView>
  </sheetViews>
  <sheetFormatPr defaultColWidth="8.86328125" defaultRowHeight="15" x14ac:dyDescent="0.4"/>
  <cols>
    <col min="1" max="1" width="2.86328125" style="2" customWidth="1"/>
    <col min="2" max="2" width="14.265625" style="3" customWidth="1"/>
    <col min="3" max="3" width="51.73046875" style="3" customWidth="1"/>
    <col min="4" max="4" width="10.265625" style="3" customWidth="1"/>
    <col min="5" max="5" width="4.265625" style="3" customWidth="1"/>
    <col min="6" max="6" width="11.59765625" style="3" customWidth="1"/>
    <col min="7" max="7" width="18.73046875" style="3" customWidth="1"/>
    <col min="8" max="8" width="12.1328125" style="3" customWidth="1"/>
    <col min="9" max="9" width="12.265625" style="3" customWidth="1"/>
    <col min="10" max="10" width="11.59765625" style="3" customWidth="1"/>
    <col min="11" max="11" width="10.73046875" style="3" customWidth="1"/>
    <col min="12" max="12" width="2.3984375" style="3" customWidth="1"/>
    <col min="13" max="16384" width="8.86328125" style="3"/>
  </cols>
  <sheetData>
    <row r="1" spans="1:9" x14ac:dyDescent="0.4">
      <c r="B1" s="1" t="s">
        <v>168</v>
      </c>
    </row>
    <row r="2" spans="1:9" x14ac:dyDescent="0.4">
      <c r="B2" s="1"/>
    </row>
    <row r="4" spans="1:9" x14ac:dyDescent="0.4">
      <c r="B4" s="1" t="s">
        <v>138</v>
      </c>
    </row>
    <row r="5" spans="1:9" ht="18" customHeight="1" x14ac:dyDescent="0.4">
      <c r="A5" s="2" t="s">
        <v>8</v>
      </c>
      <c r="B5" s="2" t="s">
        <v>139</v>
      </c>
    </row>
    <row r="6" spans="1:9" ht="18" customHeight="1" x14ac:dyDescent="0.4">
      <c r="B6" s="120" t="s">
        <v>14</v>
      </c>
      <c r="C6" s="121"/>
      <c r="D6" s="121"/>
      <c r="E6" s="122"/>
      <c r="F6" s="122"/>
      <c r="G6" s="122"/>
      <c r="H6" s="122"/>
      <c r="I6" s="19" t="s">
        <v>15</v>
      </c>
    </row>
    <row r="7" spans="1:9" ht="18" customHeight="1" x14ac:dyDescent="0.4">
      <c r="B7" s="123" t="s">
        <v>16</v>
      </c>
      <c r="C7" s="124"/>
      <c r="D7" s="126" t="s">
        <v>13</v>
      </c>
      <c r="E7" s="110" t="s">
        <v>3</v>
      </c>
      <c r="F7" s="111"/>
      <c r="G7" s="112"/>
      <c r="H7" s="128" t="s">
        <v>6</v>
      </c>
      <c r="I7" s="130" t="s">
        <v>7</v>
      </c>
    </row>
    <row r="8" spans="1:9" ht="18" customHeight="1" x14ac:dyDescent="0.4">
      <c r="B8" s="29" t="s">
        <v>78</v>
      </c>
      <c r="C8" s="13" t="s">
        <v>79</v>
      </c>
      <c r="D8" s="127"/>
      <c r="E8" s="113"/>
      <c r="F8" s="114"/>
      <c r="G8" s="115"/>
      <c r="H8" s="129"/>
      <c r="I8" s="131"/>
    </row>
    <row r="9" spans="1:9" ht="18" customHeight="1" x14ac:dyDescent="0.4">
      <c r="B9" s="14">
        <v>4150</v>
      </c>
      <c r="C9" s="82" t="str">
        <f>_xlfn.XLOOKUP(B9,'H 5 aanwijzingen'!$A$19:$A$97,'H 5 aanwijzingen'!$B$19:$B$97,"",1)</f>
        <v>Afschrijvingskosten debiteuren</v>
      </c>
      <c r="D9" s="51"/>
      <c r="E9" s="105" t="s">
        <v>186</v>
      </c>
      <c r="F9" s="105"/>
      <c r="G9" s="105"/>
      <c r="H9" s="67">
        <v>480</v>
      </c>
      <c r="I9" s="68"/>
    </row>
    <row r="10" spans="1:9" ht="18" customHeight="1" x14ac:dyDescent="0.4">
      <c r="B10" s="14">
        <v>4150</v>
      </c>
      <c r="C10" s="82" t="str">
        <f>_xlfn.XLOOKUP(B10,'H 5 aanwijzingen'!$A$19:$A$97,'H 5 aanwijzingen'!$B$19:$B$97,"",1)</f>
        <v>Afschrijvingskosten debiteuren</v>
      </c>
      <c r="D10" s="51"/>
      <c r="E10" s="105" t="s">
        <v>187</v>
      </c>
      <c r="F10" s="105"/>
      <c r="G10" s="105"/>
      <c r="H10" s="67">
        <v>320</v>
      </c>
      <c r="I10" s="68"/>
    </row>
    <row r="11" spans="1:9" ht="18" customHeight="1" x14ac:dyDescent="0.4">
      <c r="B11" s="14">
        <v>1650</v>
      </c>
      <c r="C11" s="82" t="str">
        <f>_xlfn.XLOOKUP(B11,'H 5 aanwijzingen'!$A$19:$A$97,'H 5 aanwijzingen'!$B$19:$B$97,"",1)</f>
        <v>Verschuldigde omzetbelasting hoog</v>
      </c>
      <c r="D11" s="51"/>
      <c r="E11" s="107" t="s">
        <v>188</v>
      </c>
      <c r="F11" s="108"/>
      <c r="G11" s="109"/>
      <c r="H11" s="67">
        <v>168</v>
      </c>
      <c r="I11" s="68"/>
    </row>
    <row r="12" spans="1:9" ht="18" customHeight="1" x14ac:dyDescent="0.4">
      <c r="B12" s="14">
        <v>1100</v>
      </c>
      <c r="C12" s="82" t="str">
        <f>_xlfn.XLOOKUP(B12,'H 5 aanwijzingen'!$A$19:$A$97,'H 5 aanwijzingen'!$B$19:$B$97,"",1)</f>
        <v>Debiteuren</v>
      </c>
      <c r="D12" s="51">
        <v>11014</v>
      </c>
      <c r="E12" s="107" t="s">
        <v>189</v>
      </c>
      <c r="F12" s="108"/>
      <c r="G12" s="109"/>
      <c r="H12" s="67"/>
      <c r="I12" s="68">
        <v>580.79999999999995</v>
      </c>
    </row>
    <row r="13" spans="1:9" ht="18" customHeight="1" x14ac:dyDescent="0.4">
      <c r="B13" s="14">
        <v>1100</v>
      </c>
      <c r="C13" s="82" t="str">
        <f>_xlfn.XLOOKUP(B13,'H 5 aanwijzingen'!$A$19:$A$97,'H 5 aanwijzingen'!$B$19:$B$97,"",1)</f>
        <v>Debiteuren</v>
      </c>
      <c r="D13" s="51">
        <v>11035</v>
      </c>
      <c r="E13" s="107" t="s">
        <v>189</v>
      </c>
      <c r="F13" s="108"/>
      <c r="G13" s="109"/>
      <c r="H13" s="67"/>
      <c r="I13" s="68">
        <v>387.2</v>
      </c>
    </row>
    <row r="14" spans="1:9" ht="18" customHeight="1" x14ac:dyDescent="0.4">
      <c r="B14" s="14"/>
      <c r="C14" s="82" t="str">
        <f>_xlfn.XLOOKUP(B14,'H 5 aanwijzingen'!$A$19:$A$97,'H 5 aanwijzingen'!$B$19:$B$97,"",1)</f>
        <v/>
      </c>
      <c r="D14" s="15"/>
      <c r="E14" s="138"/>
      <c r="F14" s="139"/>
      <c r="G14" s="140"/>
      <c r="H14" s="16"/>
      <c r="I14" s="17"/>
    </row>
    <row r="15" spans="1:9" ht="18" customHeight="1" x14ac:dyDescent="0.4">
      <c r="B15" s="20"/>
      <c r="C15" s="21"/>
      <c r="D15" s="22"/>
      <c r="E15" s="26"/>
      <c r="F15" s="26"/>
      <c r="G15" s="26"/>
      <c r="H15" s="18"/>
      <c r="I15" s="25"/>
    </row>
    <row r="16" spans="1:9" ht="18" customHeight="1" x14ac:dyDescent="0.4">
      <c r="A16" s="2" t="s">
        <v>12</v>
      </c>
      <c r="B16" s="2" t="s">
        <v>140</v>
      </c>
    </row>
    <row r="17" spans="1:9" ht="18" customHeight="1" x14ac:dyDescent="0.4">
      <c r="B17" s="52"/>
      <c r="C17" s="52" t="s">
        <v>141</v>
      </c>
      <c r="D17" s="53"/>
      <c r="E17" s="53"/>
      <c r="F17" s="53" t="s">
        <v>142</v>
      </c>
      <c r="G17" s="53"/>
      <c r="H17" s="53"/>
      <c r="I17" s="53"/>
    </row>
    <row r="18" spans="1:9" ht="18" customHeight="1" x14ac:dyDescent="0.4">
      <c r="B18" s="52"/>
      <c r="C18" s="52"/>
      <c r="D18" s="53"/>
      <c r="E18" s="53"/>
      <c r="F18" s="53" t="s">
        <v>143</v>
      </c>
      <c r="G18" s="53"/>
      <c r="H18" s="53" t="s">
        <v>144</v>
      </c>
      <c r="I18" s="53"/>
    </row>
    <row r="19" spans="1:9" ht="18" customHeight="1" x14ac:dyDescent="0.45">
      <c r="B19" s="54"/>
      <c r="C19" s="55" t="s">
        <v>145</v>
      </c>
      <c r="D19" s="56"/>
      <c r="E19" s="56"/>
      <c r="F19" s="57"/>
      <c r="G19" s="56"/>
      <c r="H19" s="56"/>
      <c r="I19" s="56"/>
    </row>
    <row r="20" spans="1:9" ht="18" customHeight="1" x14ac:dyDescent="0.4">
      <c r="B20" s="58" t="s">
        <v>146</v>
      </c>
      <c r="C20" s="58" t="s">
        <v>147</v>
      </c>
      <c r="D20" s="53"/>
      <c r="E20" s="59" t="s">
        <v>148</v>
      </c>
      <c r="F20" s="60">
        <v>-800</v>
      </c>
      <c r="G20" s="59" t="s">
        <v>148</v>
      </c>
      <c r="H20" s="61">
        <v>-168</v>
      </c>
      <c r="I20" s="53"/>
    </row>
    <row r="21" spans="1:9" ht="18" customHeight="1" x14ac:dyDescent="0.4">
      <c r="B21" s="58" t="s">
        <v>149</v>
      </c>
      <c r="C21" s="58" t="s">
        <v>150</v>
      </c>
      <c r="D21" s="53"/>
      <c r="E21" s="59" t="s">
        <v>148</v>
      </c>
      <c r="F21" s="60"/>
      <c r="G21" s="59" t="s">
        <v>148</v>
      </c>
      <c r="H21" s="61"/>
      <c r="I21" s="53"/>
    </row>
    <row r="22" spans="1:9" ht="18" customHeight="1" x14ac:dyDescent="0.4">
      <c r="B22" s="58" t="s">
        <v>151</v>
      </c>
      <c r="C22" s="58" t="s">
        <v>152</v>
      </c>
      <c r="D22" s="53"/>
      <c r="E22" s="59" t="s">
        <v>148</v>
      </c>
      <c r="F22" s="62"/>
      <c r="G22" s="59" t="s">
        <v>148</v>
      </c>
      <c r="H22" s="63"/>
      <c r="I22" s="53"/>
    </row>
    <row r="23" spans="1:9" ht="18" customHeight="1" x14ac:dyDescent="0.4">
      <c r="B23" s="58" t="s">
        <v>153</v>
      </c>
      <c r="C23" s="58" t="s">
        <v>154</v>
      </c>
      <c r="D23" s="53"/>
      <c r="E23" s="59" t="s">
        <v>148</v>
      </c>
      <c r="F23" s="60"/>
      <c r="G23" s="59" t="s">
        <v>148</v>
      </c>
      <c r="H23" s="61"/>
      <c r="I23" s="53"/>
    </row>
    <row r="24" spans="1:9" ht="18" customHeight="1" x14ac:dyDescent="0.4">
      <c r="B24" s="58" t="s">
        <v>155</v>
      </c>
      <c r="C24" s="58" t="s">
        <v>156</v>
      </c>
      <c r="D24" s="53"/>
      <c r="E24" s="59" t="s">
        <v>148</v>
      </c>
      <c r="F24" s="62"/>
      <c r="G24" s="59" t="s">
        <v>148</v>
      </c>
      <c r="H24" s="63"/>
      <c r="I24" s="53"/>
    </row>
    <row r="25" spans="1:9" ht="18" customHeight="1" x14ac:dyDescent="0.4">
      <c r="B25" s="58"/>
      <c r="C25" s="58"/>
      <c r="D25" s="53"/>
      <c r="E25" s="53"/>
      <c r="F25" s="64"/>
      <c r="G25" s="53"/>
      <c r="H25" s="53"/>
      <c r="I25" s="53"/>
    </row>
    <row r="28" spans="1:9" x14ac:dyDescent="0.4">
      <c r="B28" s="1" t="s">
        <v>157</v>
      </c>
    </row>
    <row r="29" spans="1:9" ht="18" customHeight="1" x14ac:dyDescent="0.4">
      <c r="A29" s="2" t="s">
        <v>8</v>
      </c>
      <c r="B29" s="2" t="s">
        <v>139</v>
      </c>
    </row>
    <row r="30" spans="1:9" ht="18" customHeight="1" x14ac:dyDescent="0.4">
      <c r="B30" s="120" t="s">
        <v>14</v>
      </c>
      <c r="C30" s="121"/>
      <c r="D30" s="121"/>
      <c r="E30" s="122"/>
      <c r="F30" s="122"/>
      <c r="G30" s="122"/>
      <c r="H30" s="122"/>
      <c r="I30" s="19" t="s">
        <v>15</v>
      </c>
    </row>
    <row r="31" spans="1:9" ht="18" customHeight="1" x14ac:dyDescent="0.4">
      <c r="B31" s="123" t="s">
        <v>16</v>
      </c>
      <c r="C31" s="124"/>
      <c r="D31" s="126" t="s">
        <v>13</v>
      </c>
      <c r="E31" s="110" t="s">
        <v>3</v>
      </c>
      <c r="F31" s="111"/>
      <c r="G31" s="112"/>
      <c r="H31" s="128" t="s">
        <v>6</v>
      </c>
      <c r="I31" s="130" t="s">
        <v>7</v>
      </c>
    </row>
    <row r="32" spans="1:9" ht="18" customHeight="1" x14ac:dyDescent="0.4">
      <c r="B32" s="29" t="s">
        <v>78</v>
      </c>
      <c r="C32" s="13" t="s">
        <v>79</v>
      </c>
      <c r="D32" s="127"/>
      <c r="E32" s="113"/>
      <c r="F32" s="114"/>
      <c r="G32" s="115"/>
      <c r="H32" s="129"/>
      <c r="I32" s="131"/>
    </row>
    <row r="33" spans="1:9" ht="18" customHeight="1" x14ac:dyDescent="0.4">
      <c r="B33" s="14">
        <v>1100</v>
      </c>
      <c r="C33" s="82" t="str">
        <f>_xlfn.XLOOKUP(B33,'H 5 aanwijzingen'!$A$19:$A$97,'H 5 aanwijzingen'!$B$19:$B$97,"",1)</f>
        <v>Debiteuren</v>
      </c>
      <c r="D33" s="51">
        <v>11088</v>
      </c>
      <c r="E33" s="105" t="s">
        <v>203</v>
      </c>
      <c r="F33" s="105"/>
      <c r="G33" s="105"/>
      <c r="H33" s="67"/>
      <c r="I33" s="68">
        <v>2420</v>
      </c>
    </row>
    <row r="34" spans="1:9" ht="18" customHeight="1" x14ac:dyDescent="0.4">
      <c r="B34" s="14">
        <v>4150</v>
      </c>
      <c r="C34" s="82" t="str">
        <f>_xlfn.XLOOKUP(B34,'H 5 aanwijzingen'!$A$19:$A$97,'H 5 aanwijzingen'!$B$19:$B$97,"",1)</f>
        <v>Afschrijvingskosten debiteuren</v>
      </c>
      <c r="D34" s="51"/>
      <c r="E34" s="105" t="s">
        <v>190</v>
      </c>
      <c r="F34" s="105"/>
      <c r="G34" s="105"/>
      <c r="H34" s="67">
        <v>2000</v>
      </c>
      <c r="I34" s="68"/>
    </row>
    <row r="35" spans="1:9" ht="18" customHeight="1" x14ac:dyDescent="0.4">
      <c r="B35" s="14">
        <v>1650</v>
      </c>
      <c r="C35" s="100" t="str">
        <f>_xlfn.XLOOKUP(B35,'H 5 aanwijzingen'!$A$19:$A$97,'H 5 aanwijzingen'!$B$19:$B$97,"",1)</f>
        <v>Verschuldigde omzetbelasting hoog</v>
      </c>
      <c r="D35" s="101"/>
      <c r="E35" s="105" t="s">
        <v>190</v>
      </c>
      <c r="F35" s="105"/>
      <c r="G35" s="105"/>
      <c r="H35" s="67">
        <v>420</v>
      </c>
      <c r="I35" s="68"/>
    </row>
    <row r="36" spans="1:9" ht="18" customHeight="1" x14ac:dyDescent="0.4">
      <c r="B36" s="99"/>
      <c r="C36" s="104"/>
      <c r="D36" s="51"/>
      <c r="E36" s="87"/>
      <c r="F36" s="97"/>
      <c r="G36" s="98"/>
      <c r="H36" s="67"/>
      <c r="I36" s="68"/>
    </row>
    <row r="37" spans="1:9" ht="18" customHeight="1" x14ac:dyDescent="0.4">
      <c r="B37" s="14"/>
      <c r="C37" s="102" t="str">
        <f>_xlfn.XLOOKUP(B37,'H 5 aanwijzingen'!$A$19:$A$97,'H 5 aanwijzingen'!$B$19:$B$97,"",1)</f>
        <v/>
      </c>
      <c r="D37" s="103"/>
      <c r="E37" s="138"/>
      <c r="F37" s="139"/>
      <c r="G37" s="140"/>
      <c r="H37" s="147"/>
      <c r="I37" s="148"/>
    </row>
    <row r="38" spans="1:9" ht="18" customHeight="1" x14ac:dyDescent="0.4">
      <c r="B38" s="14"/>
      <c r="C38" s="82" t="str">
        <f>_xlfn.XLOOKUP(B38,'H 5 aanwijzingen'!$A$19:$A$97,'H 5 aanwijzingen'!$B$19:$B$97,"",1)</f>
        <v/>
      </c>
      <c r="D38" s="15"/>
      <c r="E38" s="138"/>
      <c r="F38" s="139"/>
      <c r="G38" s="140"/>
      <c r="H38" s="16"/>
      <c r="I38" s="17"/>
    </row>
    <row r="40" spans="1:9" ht="18" customHeight="1" x14ac:dyDescent="0.4">
      <c r="A40" s="2" t="s">
        <v>12</v>
      </c>
      <c r="B40" s="2" t="s">
        <v>140</v>
      </c>
    </row>
    <row r="41" spans="1:9" ht="18" customHeight="1" x14ac:dyDescent="0.4">
      <c r="B41" s="52"/>
      <c r="C41" s="52" t="s">
        <v>141</v>
      </c>
      <c r="D41" s="53"/>
      <c r="E41" s="53"/>
      <c r="F41" s="53" t="s">
        <v>142</v>
      </c>
      <c r="G41" s="53"/>
      <c r="H41" s="53"/>
      <c r="I41" s="53"/>
    </row>
    <row r="42" spans="1:9" ht="18" customHeight="1" x14ac:dyDescent="0.4">
      <c r="B42" s="52"/>
      <c r="C42" s="52"/>
      <c r="D42" s="53"/>
      <c r="E42" s="53"/>
      <c r="F42" s="53" t="s">
        <v>143</v>
      </c>
      <c r="G42" s="53"/>
      <c r="H42" s="53" t="s">
        <v>144</v>
      </c>
      <c r="I42" s="53"/>
    </row>
    <row r="43" spans="1:9" ht="18" customHeight="1" x14ac:dyDescent="0.45">
      <c r="B43" s="54"/>
      <c r="C43" s="55" t="s">
        <v>145</v>
      </c>
      <c r="D43" s="56"/>
      <c r="E43" s="56"/>
      <c r="F43" s="57"/>
      <c r="G43" s="56"/>
      <c r="H43" s="56"/>
      <c r="I43" s="56"/>
    </row>
    <row r="44" spans="1:9" ht="18" customHeight="1" x14ac:dyDescent="0.4">
      <c r="B44" s="58" t="s">
        <v>146</v>
      </c>
      <c r="C44" s="58" t="s">
        <v>147</v>
      </c>
      <c r="D44" s="53"/>
      <c r="E44" s="59" t="s">
        <v>148</v>
      </c>
      <c r="F44" s="65">
        <v>-2000</v>
      </c>
      <c r="G44" s="59" t="s">
        <v>148</v>
      </c>
      <c r="H44" s="66">
        <v>-420</v>
      </c>
      <c r="I44" s="53"/>
    </row>
    <row r="45" spans="1:9" ht="18" customHeight="1" x14ac:dyDescent="0.4">
      <c r="B45" s="58" t="s">
        <v>149</v>
      </c>
      <c r="C45" s="58" t="s">
        <v>150</v>
      </c>
      <c r="D45" s="53"/>
      <c r="E45" s="59" t="s">
        <v>148</v>
      </c>
      <c r="F45" s="60"/>
      <c r="G45" s="59" t="s">
        <v>148</v>
      </c>
      <c r="H45" s="61"/>
      <c r="I45" s="53"/>
    </row>
    <row r="46" spans="1:9" ht="18" customHeight="1" x14ac:dyDescent="0.4">
      <c r="B46" s="58" t="s">
        <v>151</v>
      </c>
      <c r="C46" s="58" t="s">
        <v>152</v>
      </c>
      <c r="D46" s="53"/>
      <c r="E46" s="59" t="s">
        <v>148</v>
      </c>
      <c r="F46" s="62"/>
      <c r="G46" s="59" t="s">
        <v>148</v>
      </c>
      <c r="H46" s="63"/>
      <c r="I46" s="53"/>
    </row>
    <row r="47" spans="1:9" ht="18" customHeight="1" x14ac:dyDescent="0.4">
      <c r="B47" s="58" t="s">
        <v>153</v>
      </c>
      <c r="C47" s="58" t="s">
        <v>154</v>
      </c>
      <c r="D47" s="53"/>
      <c r="E47" s="59" t="s">
        <v>148</v>
      </c>
      <c r="F47" s="60"/>
      <c r="G47" s="59" t="s">
        <v>148</v>
      </c>
      <c r="H47" s="61"/>
      <c r="I47" s="53"/>
    </row>
    <row r="48" spans="1:9" ht="18" customHeight="1" x14ac:dyDescent="0.4">
      <c r="B48" s="58" t="s">
        <v>155</v>
      </c>
      <c r="C48" s="58" t="s">
        <v>156</v>
      </c>
      <c r="D48" s="53"/>
      <c r="E48" s="59" t="s">
        <v>148</v>
      </c>
      <c r="F48" s="62"/>
      <c r="G48" s="59" t="s">
        <v>148</v>
      </c>
      <c r="H48" s="63"/>
      <c r="I48" s="53"/>
    </row>
    <row r="49" spans="2:9" ht="18" customHeight="1" x14ac:dyDescent="0.4">
      <c r="B49" s="58"/>
      <c r="C49" s="58"/>
      <c r="D49" s="53"/>
      <c r="E49" s="53"/>
      <c r="F49" s="64"/>
      <c r="G49" s="53"/>
      <c r="H49" s="53"/>
      <c r="I49" s="53"/>
    </row>
  </sheetData>
  <mergeCells count="23">
    <mergeCell ref="E38:G38"/>
    <mergeCell ref="I31:I32"/>
    <mergeCell ref="E37:G37"/>
    <mergeCell ref="H31:H32"/>
    <mergeCell ref="I7:I8"/>
    <mergeCell ref="E33:G33"/>
    <mergeCell ref="E34:G34"/>
    <mergeCell ref="E35:G35"/>
    <mergeCell ref="E14:G14"/>
    <mergeCell ref="B31:C31"/>
    <mergeCell ref="D31:D32"/>
    <mergeCell ref="E12:G12"/>
    <mergeCell ref="E13:G13"/>
    <mergeCell ref="B30:H30"/>
    <mergeCell ref="E31:G32"/>
    <mergeCell ref="B6:H6"/>
    <mergeCell ref="E9:G9"/>
    <mergeCell ref="E10:G10"/>
    <mergeCell ref="E11:G11"/>
    <mergeCell ref="H7:H8"/>
    <mergeCell ref="B7:C7"/>
    <mergeCell ref="D7:D8"/>
    <mergeCell ref="E7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6F945-6784-4E98-B047-DA14C31C38D1}">
  <dimension ref="A1:G67"/>
  <sheetViews>
    <sheetView showGridLines="0" workbookViewId="0">
      <selection activeCell="L49" sqref="L49"/>
    </sheetView>
  </sheetViews>
  <sheetFormatPr defaultColWidth="8.86328125" defaultRowHeight="15" x14ac:dyDescent="0.4"/>
  <cols>
    <col min="1" max="1" width="2.86328125" style="2" customWidth="1"/>
    <col min="2" max="2" width="14.265625" style="3" customWidth="1"/>
    <col min="3" max="3" width="38.86328125" style="3" customWidth="1"/>
    <col min="4" max="4" width="10.59765625" style="3" customWidth="1"/>
    <col min="5" max="5" width="29.265625" style="3" customWidth="1"/>
    <col min="6" max="6" width="12.1328125" style="3" customWidth="1"/>
    <col min="7" max="7" width="12.265625" style="3" customWidth="1"/>
    <col min="8" max="8" width="11.59765625" style="3" customWidth="1"/>
    <col min="9" max="9" width="10.73046875" style="3" customWidth="1"/>
    <col min="10" max="10" width="2.3984375" style="3" customWidth="1"/>
    <col min="11" max="16384" width="8.86328125" style="3"/>
  </cols>
  <sheetData>
    <row r="1" spans="2:7" ht="18" customHeight="1" x14ac:dyDescent="0.4">
      <c r="B1" s="1" t="s">
        <v>168</v>
      </c>
    </row>
    <row r="2" spans="2:7" ht="18" customHeight="1" x14ac:dyDescent="0.4">
      <c r="B2" s="1"/>
    </row>
    <row r="3" spans="2:7" ht="18" customHeight="1" x14ac:dyDescent="0.4"/>
    <row r="4" spans="2:7" ht="18" customHeight="1" x14ac:dyDescent="0.4">
      <c r="B4" s="1" t="s">
        <v>158</v>
      </c>
    </row>
    <row r="5" spans="2:7" ht="18" customHeight="1" x14ac:dyDescent="0.4">
      <c r="B5" s="2" t="s">
        <v>159</v>
      </c>
    </row>
    <row r="6" spans="2:7" ht="18" customHeight="1" x14ac:dyDescent="0.4">
      <c r="B6" s="120" t="s">
        <v>14</v>
      </c>
      <c r="C6" s="121"/>
      <c r="D6" s="121"/>
      <c r="E6" s="122"/>
      <c r="F6" s="122"/>
      <c r="G6" s="19" t="s">
        <v>15</v>
      </c>
    </row>
    <row r="7" spans="2:7" ht="18" customHeight="1" x14ac:dyDescent="0.4">
      <c r="B7" s="123" t="s">
        <v>16</v>
      </c>
      <c r="C7" s="124"/>
      <c r="D7" s="126" t="s">
        <v>13</v>
      </c>
      <c r="E7" s="110" t="s">
        <v>3</v>
      </c>
      <c r="F7" s="146" t="s">
        <v>6</v>
      </c>
      <c r="G7" s="128" t="s">
        <v>7</v>
      </c>
    </row>
    <row r="8" spans="2:7" ht="18" customHeight="1" x14ac:dyDescent="0.4">
      <c r="B8" s="29" t="s">
        <v>78</v>
      </c>
      <c r="C8" s="13" t="s">
        <v>79</v>
      </c>
      <c r="D8" s="127"/>
      <c r="E8" s="113"/>
      <c r="F8" s="146"/>
      <c r="G8" s="129"/>
    </row>
    <row r="9" spans="2:7" ht="18" customHeight="1" x14ac:dyDescent="0.4">
      <c r="B9" s="14">
        <v>8400</v>
      </c>
      <c r="C9" s="82" t="str">
        <f>_xlfn.XLOOKUP(B9,'H 5 aanwijzingen'!$A$19:$A$97,'H 5 aanwijzingen'!$B$19:$B$97,"",1)</f>
        <v>Omzet hoog tarief omzetbelasting</v>
      </c>
      <c r="D9" s="15"/>
      <c r="E9" s="75" t="s">
        <v>171</v>
      </c>
      <c r="F9" s="73"/>
      <c r="G9" s="92">
        <v>675</v>
      </c>
    </row>
    <row r="10" spans="2:7" ht="18" customHeight="1" x14ac:dyDescent="0.4">
      <c r="B10" s="14">
        <v>1650</v>
      </c>
      <c r="C10" s="82" t="str">
        <f>_xlfn.XLOOKUP(B10,'H 5 aanwijzingen'!$A$19:$A$97,'H 5 aanwijzingen'!$B$19:$B$97,"",1)</f>
        <v>Verschuldigde omzetbelasting hoog</v>
      </c>
      <c r="D10" s="15"/>
      <c r="E10" s="75" t="s">
        <v>171</v>
      </c>
      <c r="F10" s="73"/>
      <c r="G10" s="92">
        <v>141.75</v>
      </c>
    </row>
    <row r="11" spans="2:7" ht="18" customHeight="1" x14ac:dyDescent="0.4">
      <c r="B11" s="14">
        <v>1080</v>
      </c>
      <c r="C11" s="82" t="str">
        <f>_xlfn.XLOOKUP(B11,'H 5 aanwijzingen'!$A$19:$A$97,'H 5 aanwijzingen'!$B$19:$B$97,"",1)</f>
        <v>Kruisposten pinbetalingen</v>
      </c>
      <c r="D11" s="15"/>
      <c r="E11" s="75">
        <v>2023</v>
      </c>
      <c r="F11" s="73">
        <v>635.25</v>
      </c>
      <c r="G11" s="92"/>
    </row>
    <row r="12" spans="2:7" ht="18" customHeight="1" x14ac:dyDescent="0.4">
      <c r="B12" s="14">
        <v>1070</v>
      </c>
      <c r="C12" s="82" t="str">
        <f>_xlfn.XLOOKUP(B12,'H 5 aanwijzingen'!$A$19:$A$97,'H 5 aanwijzingen'!$B$19:$B$97,"",1)</f>
        <v>Kruisposten</v>
      </c>
      <c r="D12" s="15"/>
      <c r="E12" s="75" t="s">
        <v>204</v>
      </c>
      <c r="F12" s="73">
        <v>250</v>
      </c>
      <c r="G12" s="92"/>
    </row>
    <row r="13" spans="2:7" ht="18" customHeight="1" x14ac:dyDescent="0.4">
      <c r="B13" s="14">
        <v>4970</v>
      </c>
      <c r="C13" s="82" t="str">
        <f>_xlfn.XLOOKUP(B13,'H 5 aanwijzingen'!$A$19:$A$97,'H 5 aanwijzingen'!$B$19:$B$97,"",1)</f>
        <v>Kasverschillen</v>
      </c>
      <c r="D13" s="15"/>
      <c r="E13" s="75" t="s">
        <v>205</v>
      </c>
      <c r="F13" s="73">
        <v>0.75</v>
      </c>
      <c r="G13" s="92"/>
    </row>
    <row r="14" spans="2:7" ht="18" customHeight="1" x14ac:dyDescent="0.4">
      <c r="B14" s="14">
        <v>1000</v>
      </c>
      <c r="C14" s="82" t="str">
        <f>_xlfn.XLOOKUP(B14,'H 5 aanwijzingen'!$A$19:$A$97,'H 5 aanwijzingen'!$B$19:$B$97,"",1)</f>
        <v>Kas</v>
      </c>
      <c r="D14" s="15"/>
      <c r="E14" s="75" t="s">
        <v>205</v>
      </c>
      <c r="F14" s="73"/>
      <c r="G14" s="92">
        <v>69.25</v>
      </c>
    </row>
    <row r="15" spans="2:7" ht="18" customHeight="1" x14ac:dyDescent="0.4">
      <c r="B15" s="14"/>
      <c r="C15" s="82" t="str">
        <f>_xlfn.XLOOKUP(B15,'H 5 aanwijzingen'!$A$19:$A$97,'H 5 aanwijzingen'!$B$19:$B$97,"",1)</f>
        <v/>
      </c>
      <c r="D15" s="15"/>
      <c r="E15" s="83"/>
      <c r="F15" s="91"/>
      <c r="G15" s="90"/>
    </row>
    <row r="16" spans="2:7" ht="18" customHeight="1" x14ac:dyDescent="0.4">
      <c r="B16" s="20"/>
      <c r="C16" s="21"/>
      <c r="D16" s="22"/>
      <c r="E16" s="26"/>
      <c r="F16" s="18"/>
      <c r="G16" s="25"/>
    </row>
    <row r="17" spans="2:7" ht="18" customHeight="1" x14ac:dyDescent="0.4"/>
    <row r="18" spans="2:7" ht="18" customHeight="1" x14ac:dyDescent="0.4">
      <c r="B18" s="1" t="s">
        <v>160</v>
      </c>
    </row>
    <row r="19" spans="2:7" ht="18" customHeight="1" x14ac:dyDescent="0.4">
      <c r="B19" s="2" t="s">
        <v>161</v>
      </c>
    </row>
    <row r="20" spans="2:7" ht="18" customHeight="1" x14ac:dyDescent="0.4">
      <c r="B20" s="120" t="s">
        <v>14</v>
      </c>
      <c r="C20" s="121"/>
      <c r="D20" s="121"/>
      <c r="E20" s="122"/>
      <c r="F20" s="122"/>
      <c r="G20" s="19" t="s">
        <v>15</v>
      </c>
    </row>
    <row r="21" spans="2:7" ht="18" customHeight="1" x14ac:dyDescent="0.4">
      <c r="B21" s="123" t="s">
        <v>16</v>
      </c>
      <c r="C21" s="124"/>
      <c r="D21" s="126" t="s">
        <v>13</v>
      </c>
      <c r="E21" s="110" t="s">
        <v>3</v>
      </c>
      <c r="F21" s="146" t="s">
        <v>6</v>
      </c>
      <c r="G21" s="128" t="s">
        <v>7</v>
      </c>
    </row>
    <row r="22" spans="2:7" ht="18" customHeight="1" x14ac:dyDescent="0.4">
      <c r="B22" s="29" t="s">
        <v>78</v>
      </c>
      <c r="C22" s="13" t="s">
        <v>79</v>
      </c>
      <c r="D22" s="127"/>
      <c r="E22" s="113"/>
      <c r="F22" s="146"/>
      <c r="G22" s="129"/>
    </row>
    <row r="23" spans="2:7" ht="18" customHeight="1" x14ac:dyDescent="0.4">
      <c r="B23" s="14">
        <v>1100</v>
      </c>
      <c r="C23" s="82" t="str">
        <f>_xlfn.XLOOKUP(B23,'H 5 aanwijzingen'!$A$19:$A$97,'H 5 aanwijzingen'!$B$19:$B$97,"",1)</f>
        <v>Debiteuren</v>
      </c>
      <c r="D23" s="74">
        <v>11045</v>
      </c>
      <c r="E23" s="75" t="s">
        <v>182</v>
      </c>
      <c r="F23" s="73">
        <v>992.2</v>
      </c>
      <c r="G23" s="93"/>
    </row>
    <row r="24" spans="2:7" ht="18" customHeight="1" x14ac:dyDescent="0.4">
      <c r="B24" s="14">
        <v>1100</v>
      </c>
      <c r="C24" s="82" t="str">
        <f>_xlfn.XLOOKUP(B24,'H 5 aanwijzingen'!$A$19:$A$97,'H 5 aanwijzingen'!$B$19:$B$97,"",1)</f>
        <v>Debiteuren</v>
      </c>
      <c r="D24" s="74">
        <v>11058</v>
      </c>
      <c r="E24" s="75" t="s">
        <v>182</v>
      </c>
      <c r="F24" s="73">
        <v>1089</v>
      </c>
      <c r="G24" s="93"/>
    </row>
    <row r="25" spans="2:7" ht="18" customHeight="1" x14ac:dyDescent="0.4">
      <c r="B25" s="14">
        <v>8400</v>
      </c>
      <c r="C25" s="82" t="str">
        <f>_xlfn.XLOOKUP(B25,'H 5 aanwijzingen'!$A$19:$A$97,'H 5 aanwijzingen'!$B$19:$B$97,"",1)</f>
        <v>Omzet hoog tarief omzetbelasting</v>
      </c>
      <c r="D25" s="74"/>
      <c r="E25" s="75" t="s">
        <v>182</v>
      </c>
      <c r="F25" s="73"/>
      <c r="G25" s="92">
        <v>1720</v>
      </c>
    </row>
    <row r="26" spans="2:7" ht="18" customHeight="1" x14ac:dyDescent="0.4">
      <c r="B26" s="14">
        <v>1650</v>
      </c>
      <c r="C26" s="82" t="str">
        <f>_xlfn.XLOOKUP(B26,'H 5 aanwijzingen'!$A$19:$A$97,'H 5 aanwijzingen'!$B$19:$B$97,"",1)</f>
        <v>Verschuldigde omzetbelasting hoog</v>
      </c>
      <c r="D26" s="74"/>
      <c r="E26" s="75" t="s">
        <v>182</v>
      </c>
      <c r="F26" s="73"/>
      <c r="G26" s="92">
        <v>361.2</v>
      </c>
    </row>
    <row r="27" spans="2:7" ht="18" customHeight="1" x14ac:dyDescent="0.4">
      <c r="B27" s="14">
        <v>7000</v>
      </c>
      <c r="C27" s="82" t="str">
        <f>_xlfn.XLOOKUP(B27,'H 5 aanwijzingen'!$A$19:$A$97,'H 5 aanwijzingen'!$B$19:$B$97,"",1)</f>
        <v>Inkoopwaarde van de omzet</v>
      </c>
      <c r="D27" s="74"/>
      <c r="E27" s="75" t="s">
        <v>182</v>
      </c>
      <c r="F27" s="73">
        <v>860</v>
      </c>
      <c r="G27" s="92"/>
    </row>
    <row r="28" spans="2:7" ht="18" customHeight="1" x14ac:dyDescent="0.4">
      <c r="B28" s="14">
        <v>3200</v>
      </c>
      <c r="C28" s="82" t="str">
        <f>_xlfn.XLOOKUP(B28,'H 5 aanwijzingen'!$A$19:$A$97,'H 5 aanwijzingen'!$B$19:$B$97,"",1)</f>
        <v>Nog te verzenden goederen</v>
      </c>
      <c r="D28" s="74"/>
      <c r="E28" s="75" t="s">
        <v>191</v>
      </c>
      <c r="F28" s="73"/>
      <c r="G28" s="92">
        <v>860</v>
      </c>
    </row>
    <row r="29" spans="2:7" ht="18" customHeight="1" x14ac:dyDescent="0.4">
      <c r="B29" s="14"/>
      <c r="C29" s="82" t="str">
        <f>_xlfn.XLOOKUP(B29,'H 5 aanwijzingen'!$A$19:$A$97,'H 5 aanwijzingen'!$B$19:$B$97,"",1)</f>
        <v/>
      </c>
      <c r="D29" s="15"/>
      <c r="E29" s="83"/>
      <c r="F29" s="91"/>
      <c r="G29" s="90"/>
    </row>
    <row r="30" spans="2:7" ht="18" customHeight="1" x14ac:dyDescent="0.4">
      <c r="B30" s="20"/>
      <c r="C30" s="21"/>
      <c r="D30" s="22"/>
      <c r="E30" s="26"/>
      <c r="F30" s="18"/>
      <c r="G30" s="25"/>
    </row>
    <row r="31" spans="2:7" ht="18" customHeight="1" x14ac:dyDescent="0.4"/>
    <row r="32" spans="2:7" ht="18" customHeight="1" x14ac:dyDescent="0.4">
      <c r="B32" s="1" t="s">
        <v>162</v>
      </c>
    </row>
    <row r="33" spans="2:7" ht="18" customHeight="1" x14ac:dyDescent="0.4">
      <c r="B33" s="2" t="s">
        <v>136</v>
      </c>
    </row>
    <row r="34" spans="2:7" ht="18" customHeight="1" x14ac:dyDescent="0.4">
      <c r="B34" s="120" t="s">
        <v>14</v>
      </c>
      <c r="C34" s="121"/>
      <c r="D34" s="121"/>
      <c r="E34" s="122"/>
      <c r="F34" s="122"/>
      <c r="G34" s="19" t="s">
        <v>15</v>
      </c>
    </row>
    <row r="35" spans="2:7" ht="18" customHeight="1" x14ac:dyDescent="0.4">
      <c r="B35" s="123" t="s">
        <v>16</v>
      </c>
      <c r="C35" s="124"/>
      <c r="D35" s="126" t="s">
        <v>13</v>
      </c>
      <c r="E35" s="110" t="s">
        <v>3</v>
      </c>
      <c r="F35" s="146" t="s">
        <v>6</v>
      </c>
      <c r="G35" s="128" t="s">
        <v>7</v>
      </c>
    </row>
    <row r="36" spans="2:7" ht="18" customHeight="1" x14ac:dyDescent="0.4">
      <c r="B36" s="29" t="s">
        <v>78</v>
      </c>
      <c r="C36" s="13" t="s">
        <v>79</v>
      </c>
      <c r="D36" s="127"/>
      <c r="E36" s="113"/>
      <c r="F36" s="146"/>
      <c r="G36" s="129"/>
    </row>
    <row r="37" spans="2:7" ht="18" customHeight="1" x14ac:dyDescent="0.4">
      <c r="B37" s="14">
        <v>1000</v>
      </c>
      <c r="C37" s="82" t="str">
        <f>_xlfn.XLOOKUP(B37,'H 5 aanwijzingen'!$A$19:$A$97,'H 5 aanwijzingen'!$B$19:$B$97,"",1)</f>
        <v>Kas</v>
      </c>
      <c r="D37" s="15"/>
      <c r="E37" s="75" t="s">
        <v>184</v>
      </c>
      <c r="F37" s="73">
        <v>75</v>
      </c>
      <c r="G37" s="93"/>
    </row>
    <row r="38" spans="2:7" ht="18" customHeight="1" x14ac:dyDescent="0.4">
      <c r="B38" s="14">
        <v>1180</v>
      </c>
      <c r="C38" s="82" t="str">
        <f>_xlfn.XLOOKUP(B38,'H 5 aanwijzingen'!$A$19:$A$97,'H 5 aanwijzingen'!$B$19:$B$97,"",1)</f>
        <v>Cadeaubonnen in omloop</v>
      </c>
      <c r="D38" s="15"/>
      <c r="E38" s="75" t="s">
        <v>206</v>
      </c>
      <c r="F38" s="73"/>
      <c r="G38" s="92">
        <v>61.98</v>
      </c>
    </row>
    <row r="39" spans="2:7" ht="18" customHeight="1" x14ac:dyDescent="0.4">
      <c r="B39" s="14">
        <v>1650</v>
      </c>
      <c r="C39" s="82" t="str">
        <f>_xlfn.XLOOKUP(B39,'H 5 aanwijzingen'!$A$19:$A$97,'H 5 aanwijzingen'!$B$19:$B$97,"",1)</f>
        <v>Verschuldigde omzetbelasting hoog</v>
      </c>
      <c r="D39" s="15"/>
      <c r="E39" s="75" t="s">
        <v>184</v>
      </c>
      <c r="F39" s="73"/>
      <c r="G39" s="92">
        <v>13.02</v>
      </c>
    </row>
    <row r="40" spans="2:7" ht="18" customHeight="1" x14ac:dyDescent="0.4">
      <c r="B40" s="14">
        <v>1080</v>
      </c>
      <c r="C40" s="82" t="str">
        <f>_xlfn.XLOOKUP(B40,'H 5 aanwijzingen'!$A$19:$A$97,'H 5 aanwijzingen'!$B$19:$B$97,"",1)</f>
        <v>Kruisposten pinbetalingen</v>
      </c>
      <c r="D40" s="15"/>
      <c r="E40" s="75" t="s">
        <v>184</v>
      </c>
      <c r="F40" s="73">
        <v>75</v>
      </c>
      <c r="G40" s="92"/>
    </row>
    <row r="41" spans="2:7" ht="18" customHeight="1" x14ac:dyDescent="0.4">
      <c r="B41" s="14">
        <v>1000</v>
      </c>
      <c r="C41" s="82" t="str">
        <f>_xlfn.XLOOKUP(B41,'H 5 aanwijzingen'!$A$19:$A$97,'H 5 aanwijzingen'!$B$19:$B$97,"",1)</f>
        <v>Kas</v>
      </c>
      <c r="D41" s="15"/>
      <c r="E41" s="75" t="s">
        <v>180</v>
      </c>
      <c r="F41" s="73"/>
      <c r="G41" s="92">
        <v>75</v>
      </c>
    </row>
    <row r="42" spans="2:7" ht="18" customHeight="1" x14ac:dyDescent="0.4">
      <c r="B42" s="14"/>
      <c r="C42" s="82" t="str">
        <f>_xlfn.XLOOKUP(B42,'H 5 aanwijzingen'!$A$19:$A$97,'H 5 aanwijzingen'!$B$19:$B$97,"",1)</f>
        <v/>
      </c>
      <c r="D42" s="15"/>
      <c r="E42" s="83"/>
      <c r="F42" s="91"/>
      <c r="G42" s="90"/>
    </row>
    <row r="43" spans="2:7" ht="18" customHeight="1" x14ac:dyDescent="0.4">
      <c r="B43" s="78" t="s">
        <v>199</v>
      </c>
    </row>
    <row r="44" spans="2:7" ht="18" customHeight="1" x14ac:dyDescent="0.4"/>
    <row r="45" spans="2:7" ht="18" customHeight="1" x14ac:dyDescent="0.4">
      <c r="B45" s="1" t="s">
        <v>163</v>
      </c>
    </row>
    <row r="46" spans="2:7" ht="18" customHeight="1" x14ac:dyDescent="0.4">
      <c r="B46" s="2" t="s">
        <v>164</v>
      </c>
    </row>
    <row r="47" spans="2:7" ht="18" customHeight="1" x14ac:dyDescent="0.4">
      <c r="B47" s="120" t="s">
        <v>14</v>
      </c>
      <c r="C47" s="121"/>
      <c r="D47" s="121"/>
      <c r="E47" s="122"/>
      <c r="F47" s="122"/>
      <c r="G47" s="19" t="s">
        <v>15</v>
      </c>
    </row>
    <row r="48" spans="2:7" ht="18" customHeight="1" x14ac:dyDescent="0.4">
      <c r="B48" s="123" t="s">
        <v>16</v>
      </c>
      <c r="C48" s="124"/>
      <c r="D48" s="126" t="s">
        <v>13</v>
      </c>
      <c r="E48" s="110" t="s">
        <v>3</v>
      </c>
      <c r="F48" s="146" t="s">
        <v>6</v>
      </c>
      <c r="G48" s="128" t="s">
        <v>7</v>
      </c>
    </row>
    <row r="49" spans="2:7" ht="18" customHeight="1" x14ac:dyDescent="0.4">
      <c r="B49" s="29" t="s">
        <v>78</v>
      </c>
      <c r="C49" s="13" t="s">
        <v>79</v>
      </c>
      <c r="D49" s="127"/>
      <c r="E49" s="113"/>
      <c r="F49" s="146"/>
      <c r="G49" s="129"/>
    </row>
    <row r="50" spans="2:7" ht="18" customHeight="1" x14ac:dyDescent="0.4">
      <c r="B50" s="14">
        <v>1000</v>
      </c>
      <c r="C50" s="82" t="str">
        <f>_xlfn.XLOOKUP(B50,'H 5 aanwijzingen'!$A$19:$A$97,'H 5 aanwijzingen'!$B$19:$B$97,"",1)</f>
        <v>Kas</v>
      </c>
      <c r="D50" s="15"/>
      <c r="E50" s="75" t="s">
        <v>192</v>
      </c>
      <c r="F50" s="73">
        <v>70</v>
      </c>
      <c r="G50" s="93"/>
    </row>
    <row r="51" spans="2:7" ht="18" customHeight="1" x14ac:dyDescent="0.4">
      <c r="B51" s="14">
        <v>1180</v>
      </c>
      <c r="C51" s="82" t="str">
        <f>_xlfn.XLOOKUP(B51,'H 5 aanwijzingen'!$A$19:$A$97,'H 5 aanwijzingen'!$B$19:$B$97,"",1)</f>
        <v>Cadeaubonnen in omloop</v>
      </c>
      <c r="D51" s="15"/>
      <c r="E51" s="75" t="s">
        <v>206</v>
      </c>
      <c r="F51" s="73">
        <v>66.12</v>
      </c>
      <c r="G51" s="93"/>
    </row>
    <row r="52" spans="2:7" ht="18" customHeight="1" x14ac:dyDescent="0.4">
      <c r="B52" s="14">
        <v>8400</v>
      </c>
      <c r="C52" s="82" t="str">
        <f>_xlfn.XLOOKUP(B52,'H 5 aanwijzingen'!$A$19:$A$97,'H 5 aanwijzingen'!$B$19:$B$97,"",1)</f>
        <v>Omzet hoog tarief omzetbelasting</v>
      </c>
      <c r="D52" s="15"/>
      <c r="E52" s="75" t="s">
        <v>192</v>
      </c>
      <c r="F52" s="73"/>
      <c r="G52" s="92">
        <v>123.97</v>
      </c>
    </row>
    <row r="53" spans="2:7" ht="18" customHeight="1" x14ac:dyDescent="0.4">
      <c r="B53" s="14">
        <v>1650</v>
      </c>
      <c r="C53" s="82" t="str">
        <f>_xlfn.XLOOKUP(B53,'H 5 aanwijzingen'!$A$19:$A$97,'H 5 aanwijzingen'!$B$19:$B$97,"",1)</f>
        <v>Verschuldigde omzetbelasting hoog</v>
      </c>
      <c r="D53" s="15"/>
      <c r="E53" s="75" t="s">
        <v>192</v>
      </c>
      <c r="F53" s="73"/>
      <c r="G53" s="92">
        <v>12.15</v>
      </c>
    </row>
    <row r="54" spans="2:7" ht="18" customHeight="1" x14ac:dyDescent="0.4">
      <c r="B54" s="14">
        <v>1080</v>
      </c>
      <c r="C54" s="82" t="str">
        <f>_xlfn.XLOOKUP(B54,'H 5 aanwijzingen'!$A$19:$A$97,'H 5 aanwijzingen'!$B$19:$B$97,"",1)</f>
        <v>Kruisposten pinbetalingen</v>
      </c>
      <c r="D54" s="15"/>
      <c r="E54" s="75" t="s">
        <v>192</v>
      </c>
      <c r="F54" s="76">
        <v>70</v>
      </c>
      <c r="G54" s="94"/>
    </row>
    <row r="55" spans="2:7" ht="18" customHeight="1" x14ac:dyDescent="0.4">
      <c r="B55" s="14">
        <v>1000</v>
      </c>
      <c r="C55" s="82" t="str">
        <f>_xlfn.XLOOKUP(B55,'H 5 aanwijzingen'!$A$19:$A$97,'H 5 aanwijzingen'!$B$19:$B$97,"",1)</f>
        <v>Kas</v>
      </c>
      <c r="D55" s="15"/>
      <c r="E55" s="75" t="s">
        <v>180</v>
      </c>
      <c r="F55" s="76"/>
      <c r="G55" s="94">
        <v>70</v>
      </c>
    </row>
    <row r="56" spans="2:7" ht="18" customHeight="1" x14ac:dyDescent="0.4">
      <c r="B56" s="14"/>
      <c r="C56" s="82" t="str">
        <f>_xlfn.XLOOKUP(B56,'H 5 aanwijzingen'!$A$19:$A$97,'H 5 aanwijzingen'!$B$19:$B$97,"",1)</f>
        <v/>
      </c>
      <c r="D56" s="15"/>
      <c r="E56" s="83"/>
      <c r="F56" s="91"/>
      <c r="G56" s="90"/>
    </row>
    <row r="57" spans="2:7" ht="18" customHeight="1" x14ac:dyDescent="0.4">
      <c r="B57" s="78" t="s">
        <v>199</v>
      </c>
      <c r="C57" s="21"/>
      <c r="D57" s="22"/>
      <c r="E57" s="26"/>
      <c r="F57" s="18"/>
      <c r="G57" s="25"/>
    </row>
    <row r="58" spans="2:7" ht="18" customHeight="1" x14ac:dyDescent="0.4"/>
    <row r="59" spans="2:7" ht="18" customHeight="1" x14ac:dyDescent="0.4">
      <c r="B59" s="1" t="s">
        <v>165</v>
      </c>
    </row>
    <row r="60" spans="2:7" ht="18" customHeight="1" x14ac:dyDescent="0.4">
      <c r="B60" s="2" t="s">
        <v>166</v>
      </c>
    </row>
    <row r="61" spans="2:7" ht="18" customHeight="1" x14ac:dyDescent="0.4">
      <c r="B61" s="120" t="s">
        <v>14</v>
      </c>
      <c r="C61" s="121"/>
      <c r="D61" s="121"/>
      <c r="E61" s="122"/>
      <c r="F61" s="122"/>
      <c r="G61" s="19" t="s">
        <v>15</v>
      </c>
    </row>
    <row r="62" spans="2:7" ht="18" customHeight="1" x14ac:dyDescent="0.4">
      <c r="B62" s="123" t="s">
        <v>16</v>
      </c>
      <c r="C62" s="124"/>
      <c r="D62" s="126" t="s">
        <v>13</v>
      </c>
      <c r="E62" s="110" t="s">
        <v>3</v>
      </c>
      <c r="F62" s="146" t="s">
        <v>6</v>
      </c>
      <c r="G62" s="128" t="s">
        <v>7</v>
      </c>
    </row>
    <row r="63" spans="2:7" ht="18" customHeight="1" x14ac:dyDescent="0.4">
      <c r="B63" s="29" t="s">
        <v>78</v>
      </c>
      <c r="C63" s="13" t="s">
        <v>79</v>
      </c>
      <c r="D63" s="127"/>
      <c r="E63" s="113"/>
      <c r="F63" s="146"/>
      <c r="G63" s="129"/>
    </row>
    <row r="64" spans="2:7" ht="18" customHeight="1" x14ac:dyDescent="0.4">
      <c r="B64" s="14">
        <v>1100</v>
      </c>
      <c r="C64" s="82" t="str">
        <f>_xlfn.XLOOKUP(B64,'H 5 aanwijzingen'!$A$19:$A$97,'H 5 aanwijzingen'!$B$19:$B$97,"",1)</f>
        <v>Debiteuren</v>
      </c>
      <c r="D64" s="71">
        <v>11038</v>
      </c>
      <c r="E64" s="95" t="s">
        <v>193</v>
      </c>
      <c r="F64" s="67"/>
      <c r="G64" s="96">
        <v>1331</v>
      </c>
    </row>
    <row r="65" spans="2:7" ht="18" customHeight="1" x14ac:dyDescent="0.4">
      <c r="B65" s="14">
        <v>4150</v>
      </c>
      <c r="C65" s="82" t="str">
        <f>_xlfn.XLOOKUP(B65,'H 5 aanwijzingen'!$A$19:$A$97,'H 5 aanwijzingen'!$B$19:$B$97,"",1)</f>
        <v>Afschrijvingskosten debiteuren</v>
      </c>
      <c r="D65" s="71"/>
      <c r="E65" s="95" t="s">
        <v>194</v>
      </c>
      <c r="F65" s="77">
        <v>1100</v>
      </c>
      <c r="G65" s="96"/>
    </row>
    <row r="66" spans="2:7" ht="18" customHeight="1" x14ac:dyDescent="0.4">
      <c r="B66" s="14">
        <v>1650</v>
      </c>
      <c r="C66" s="82" t="str">
        <f>_xlfn.XLOOKUP(B66,'H 5 aanwijzingen'!$A$19:$A$97,'H 5 aanwijzingen'!$B$19:$B$97,"",1)</f>
        <v>Verschuldigde omzetbelasting hoog</v>
      </c>
      <c r="D66" s="71"/>
      <c r="E66" s="95" t="s">
        <v>194</v>
      </c>
      <c r="F66" s="67">
        <v>231</v>
      </c>
      <c r="G66" s="89"/>
    </row>
    <row r="67" spans="2:7" ht="18" customHeight="1" x14ac:dyDescent="0.4">
      <c r="B67" s="14"/>
      <c r="C67" s="82" t="str">
        <f>_xlfn.XLOOKUP(B67,'H 5 aanwijzingen'!$A$19:$A$97,'H 5 aanwijzingen'!$B$19:$B$97,"",1)</f>
        <v/>
      </c>
      <c r="D67" s="15"/>
      <c r="E67" s="83"/>
      <c r="F67" s="91"/>
      <c r="G67" s="90"/>
    </row>
  </sheetData>
  <mergeCells count="30">
    <mergeCell ref="G62:G63"/>
    <mergeCell ref="B61:F61"/>
    <mergeCell ref="B62:C62"/>
    <mergeCell ref="D62:D63"/>
    <mergeCell ref="E62:E63"/>
    <mergeCell ref="F62:F63"/>
    <mergeCell ref="G48:G49"/>
    <mergeCell ref="E48:E49"/>
    <mergeCell ref="F48:F49"/>
    <mergeCell ref="B47:F47"/>
    <mergeCell ref="G35:G36"/>
    <mergeCell ref="B48:C48"/>
    <mergeCell ref="D48:D49"/>
    <mergeCell ref="B34:F34"/>
    <mergeCell ref="B35:C35"/>
    <mergeCell ref="D35:D36"/>
    <mergeCell ref="E35:E36"/>
    <mergeCell ref="F35:F36"/>
    <mergeCell ref="G21:G22"/>
    <mergeCell ref="B20:F20"/>
    <mergeCell ref="E21:E22"/>
    <mergeCell ref="F21:F22"/>
    <mergeCell ref="B6:F6"/>
    <mergeCell ref="B7:C7"/>
    <mergeCell ref="D7:D8"/>
    <mergeCell ref="E7:E8"/>
    <mergeCell ref="F7:F8"/>
    <mergeCell ref="G7:G8"/>
    <mergeCell ref="B21:C21"/>
    <mergeCell ref="D21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H 5 Inhoudsopgave</vt:lpstr>
      <vt:lpstr>H 5 aanwijzingen</vt:lpstr>
      <vt:lpstr>5.1 - 5.2</vt:lpstr>
      <vt:lpstr>5.3 - 5.4</vt:lpstr>
      <vt:lpstr>5.5 - 5.6</vt:lpstr>
      <vt:lpstr>5.7 - 5.11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2021-03-06T10:43:21Z</cp:lastPrinted>
  <dcterms:created xsi:type="dcterms:W3CDTF">2020-12-11T10:09:52Z</dcterms:created>
  <dcterms:modified xsi:type="dcterms:W3CDTF">2024-01-24T10:42:38Z</dcterms:modified>
</cp:coreProperties>
</file>