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PDB 5e druk/Convoy PDB BA 5e druk/PDB BA Uitwerkingen 5e druk/"/>
    </mc:Choice>
  </mc:AlternateContent>
  <xr:revisionPtr revIDLastSave="288" documentId="8_{3137E2CB-144C-40CE-A0FE-AE2D36911816}" xr6:coauthVersionLast="47" xr6:coauthVersionMax="47" xr10:uidLastSave="{23F5065C-3A9D-4DF9-A065-BDD47F31ACA4}"/>
  <bookViews>
    <workbookView xWindow="0" yWindow="165" windowWidth="28763" windowHeight="12818" activeTab="4" xr2:uid="{5D587E09-814F-4BAA-A382-6AB82BB63DFF}"/>
  </bookViews>
  <sheets>
    <sheet name="H 2 Inhoudsopgave" sheetId="8" r:id="rId1"/>
    <sheet name="H 2 aanwijzingen" sheetId="5" state="hidden" r:id="rId2"/>
    <sheet name="2.1" sheetId="15" r:id="rId3"/>
    <sheet name="2.2 - 2.5" sheetId="16" r:id="rId4"/>
    <sheet name="2.6 - 2.9" sheetId="17" r:id="rId5"/>
    <sheet name="2.10 - 2.11" sheetId="18" r:id="rId6"/>
    <sheet name="2.12 - 2.16" sheetId="19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9" l="1"/>
  <c r="G22" i="19"/>
  <c r="C58" i="18"/>
  <c r="C57" i="18"/>
  <c r="C56" i="18"/>
  <c r="C49" i="18"/>
  <c r="C48" i="18"/>
  <c r="C47" i="18"/>
  <c r="C46" i="18"/>
  <c r="C39" i="18"/>
  <c r="C38" i="18"/>
  <c r="C29" i="18"/>
  <c r="C28" i="18"/>
  <c r="C27" i="18"/>
  <c r="C20" i="18"/>
  <c r="C19" i="18"/>
  <c r="C18" i="18"/>
  <c r="C10" i="18"/>
  <c r="C9" i="18"/>
  <c r="C8" i="18"/>
  <c r="C180" i="17"/>
  <c r="C179" i="17"/>
  <c r="C178" i="17"/>
  <c r="C167" i="17"/>
  <c r="C166" i="17"/>
  <c r="C147" i="17"/>
  <c r="C146" i="17"/>
  <c r="C126" i="17"/>
  <c r="C125" i="17"/>
  <c r="C124" i="17"/>
  <c r="C123" i="17"/>
  <c r="C122" i="17"/>
  <c r="C115" i="17"/>
  <c r="C114" i="17"/>
  <c r="C113" i="17"/>
  <c r="C112" i="17"/>
  <c r="J103" i="17"/>
  <c r="C103" i="17"/>
  <c r="C102" i="17"/>
  <c r="K101" i="17"/>
  <c r="C101" i="17"/>
  <c r="C100" i="17"/>
  <c r="F86" i="17"/>
  <c r="C68" i="17"/>
  <c r="C67" i="17"/>
  <c r="C66" i="17"/>
  <c r="C65" i="17"/>
  <c r="C45" i="17"/>
  <c r="C44" i="17"/>
  <c r="C43" i="17"/>
  <c r="C42" i="17"/>
  <c r="C41" i="17"/>
  <c r="C34" i="17"/>
  <c r="C33" i="17"/>
  <c r="C32" i="17"/>
  <c r="C31" i="17"/>
  <c r="C22" i="17"/>
  <c r="C21" i="17"/>
  <c r="C20" i="17"/>
  <c r="C19" i="17"/>
  <c r="C18" i="17"/>
  <c r="C11" i="17"/>
  <c r="C10" i="17"/>
  <c r="C9" i="17"/>
  <c r="C8" i="17"/>
  <c r="C175" i="16"/>
  <c r="C173" i="16"/>
  <c r="C166" i="16"/>
  <c r="C165" i="16"/>
  <c r="C157" i="16"/>
  <c r="C156" i="16"/>
  <c r="C155" i="16"/>
  <c r="C148" i="16"/>
  <c r="C147" i="16"/>
  <c r="C146" i="16"/>
  <c r="C37" i="16"/>
  <c r="C38" i="16"/>
  <c r="C39" i="16"/>
  <c r="K25" i="16"/>
  <c r="K24" i="16"/>
  <c r="K23" i="16"/>
  <c r="J22" i="16"/>
  <c r="J21" i="16"/>
  <c r="J20" i="16"/>
  <c r="J10" i="16"/>
  <c r="J9" i="16"/>
  <c r="J8" i="16"/>
  <c r="C62" i="15"/>
  <c r="I44" i="15"/>
  <c r="J44" i="15" s="1"/>
  <c r="J17" i="15"/>
  <c r="I17" i="15"/>
  <c r="J12" i="15" s="1"/>
  <c r="J39" i="15" l="1"/>
  <c r="C68" i="19" l="1"/>
  <c r="C67" i="19"/>
  <c r="C66" i="19"/>
  <c r="C65" i="19"/>
  <c r="C60" i="19"/>
  <c r="C59" i="19"/>
  <c r="C58" i="19"/>
  <c r="C57" i="19"/>
  <c r="C47" i="19"/>
  <c r="C46" i="19"/>
  <c r="C45" i="19"/>
  <c r="C44" i="19"/>
  <c r="C36" i="19"/>
  <c r="C35" i="19"/>
  <c r="C34" i="19"/>
  <c r="C33" i="19"/>
  <c r="C23" i="19"/>
  <c r="C22" i="19"/>
  <c r="C21" i="19"/>
  <c r="C20" i="19"/>
  <c r="C11" i="19"/>
  <c r="C10" i="19"/>
  <c r="C9" i="19"/>
  <c r="C8" i="19"/>
  <c r="C60" i="18"/>
  <c r="C59" i="18"/>
  <c r="C50" i="18"/>
  <c r="C40" i="18"/>
  <c r="C30" i="18"/>
  <c r="C12" i="18"/>
  <c r="C11" i="18"/>
  <c r="C170" i="17"/>
  <c r="C148" i="17"/>
  <c r="C127" i="17"/>
  <c r="C116" i="17"/>
  <c r="C104" i="17"/>
  <c r="C69" i="17"/>
  <c r="C46" i="17"/>
  <c r="C35" i="17"/>
  <c r="C23" i="17"/>
  <c r="C12" i="17"/>
  <c r="C176" i="16"/>
  <c r="C167" i="16"/>
  <c r="C158" i="16"/>
  <c r="C149" i="16"/>
  <c r="C138" i="16"/>
  <c r="C137" i="16"/>
  <c r="C136" i="16"/>
  <c r="C135" i="16"/>
  <c r="C107" i="16"/>
  <c r="C108" i="16"/>
  <c r="C109" i="16"/>
  <c r="C110" i="16"/>
  <c r="C111" i="16"/>
  <c r="C112" i="16"/>
  <c r="C113" i="16"/>
  <c r="C106" i="16"/>
  <c r="C99" i="16"/>
  <c r="C98" i="16"/>
  <c r="C97" i="16"/>
  <c r="C96" i="16"/>
  <c r="C95" i="16"/>
  <c r="C75" i="16"/>
  <c r="C74" i="16"/>
  <c r="C73" i="16"/>
  <c r="C52" i="16"/>
  <c r="C51" i="16"/>
  <c r="C50" i="16"/>
  <c r="C49" i="16"/>
  <c r="C48" i="16"/>
  <c r="C47" i="16"/>
  <c r="C46" i="16"/>
  <c r="C40" i="16"/>
  <c r="C36" i="16"/>
  <c r="C35" i="16"/>
  <c r="C34" i="16"/>
  <c r="C26" i="16"/>
  <c r="C25" i="16"/>
  <c r="C24" i="16"/>
  <c r="C23" i="16"/>
  <c r="C22" i="16"/>
  <c r="C21" i="16"/>
  <c r="C20" i="16"/>
  <c r="C9" i="16"/>
  <c r="C10" i="16"/>
  <c r="C11" i="16"/>
  <c r="C12" i="16"/>
  <c r="C13" i="16"/>
  <c r="C14" i="16"/>
  <c r="C8" i="16"/>
  <c r="C71" i="15"/>
  <c r="C72" i="15"/>
  <c r="C73" i="15"/>
  <c r="C74" i="15"/>
  <c r="C75" i="15"/>
  <c r="C63" i="15"/>
  <c r="C64" i="15"/>
  <c r="C65" i="15"/>
  <c r="C66" i="15"/>
  <c r="C56" i="15"/>
  <c r="C55" i="15"/>
  <c r="C54" i="15"/>
  <c r="C53" i="15"/>
  <c r="C52" i="15"/>
  <c r="C26" i="15"/>
  <c r="C27" i="15"/>
  <c r="C28" i="15"/>
  <c r="C29" i="15"/>
  <c r="C25" i="15"/>
</calcChain>
</file>

<file path=xl/sharedStrings.xml><?xml version="1.0" encoding="utf-8"?>
<sst xmlns="http://schemas.openxmlformats.org/spreadsheetml/2006/main" count="940" uniqueCount="330">
  <si>
    <t>Dagboek</t>
  </si>
  <si>
    <t>Factuurdatum</t>
  </si>
  <si>
    <t>Grootboek-rekening</t>
  </si>
  <si>
    <t>Btw-code</t>
  </si>
  <si>
    <t>Bedrag btw</t>
  </si>
  <si>
    <t>Uw referentie</t>
  </si>
  <si>
    <t>Leverancier</t>
  </si>
  <si>
    <t>Omschrijving</t>
  </si>
  <si>
    <t>Vervaldatum</t>
  </si>
  <si>
    <t>Boekjaar/periode</t>
  </si>
  <si>
    <t>Boekstuknummer</t>
  </si>
  <si>
    <t>Bedrag</t>
  </si>
  <si>
    <t>EUR</t>
  </si>
  <si>
    <t>Boekstukregel</t>
  </si>
  <si>
    <t>Datum</t>
  </si>
  <si>
    <t>Debet</t>
  </si>
  <si>
    <t>Credit</t>
  </si>
  <si>
    <t>a</t>
  </si>
  <si>
    <t>c</t>
  </si>
  <si>
    <t>d</t>
  </si>
  <si>
    <t>Percen-tage</t>
  </si>
  <si>
    <t>b</t>
  </si>
  <si>
    <t>Boekstuk nr.</t>
  </si>
  <si>
    <t>Subadmi- nistratie</t>
  </si>
  <si>
    <t>Betalingsconditie</t>
  </si>
  <si>
    <t>Journaal                                                                                                                                                                                                                                                                                                                                                                         EUR</t>
  </si>
  <si>
    <t xml:space="preserve">  EUR </t>
  </si>
  <si>
    <t xml:space="preserve">Grootboekrekening                            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</si>
  <si>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</si>
  <si>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</si>
  <si>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</si>
  <si>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</si>
  <si>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</si>
  <si>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</si>
  <si>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</si>
  <si>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</si>
  <si>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</si>
  <si>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</si>
  <si>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</si>
  <si>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</si>
  <si>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</si>
  <si>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</si>
  <si>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</si>
  <si>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</si>
  <si>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</si>
  <si>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</si>
  <si>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</si>
  <si>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</si>
  <si>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</si>
  <si>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</si>
  <si>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</si>
  <si>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</si>
  <si>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</si>
  <si>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</si>
  <si>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</si>
  <si>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</si>
  <si>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</si>
  <si>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</si>
  <si>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</si>
  <si>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</si>
  <si>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</si>
  <si>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</si>
  <si>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</si>
  <si>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</si>
  <si>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</si>
  <si>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</si>
  <si>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</si>
  <si>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</si>
  <si>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</si>
  <si>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</si>
  <si>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</si>
  <si>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</si>
  <si>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</si>
  <si>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</si>
  <si>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</si>
  <si>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</si>
  <si>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</si>
  <si>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</si>
  <si>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</si>
  <si>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</si>
  <si>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</si>
  <si>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</si>
  <si>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</si>
  <si>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</si>
  <si>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</si>
  <si>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</si>
  <si>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</si>
  <si>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</si>
  <si>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</si>
  <si>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Nummer</t>
  </si>
  <si>
    <t>Naam</t>
  </si>
  <si>
    <t>Excl./incl. hoog/laag</t>
  </si>
  <si>
    <t>Incidentele resultaten</t>
  </si>
  <si>
    <t xml:space="preserve">Als je het nummer van de grootboekrekening invult, </t>
  </si>
  <si>
    <t>Uitwerkbladen PDB BA 5e druk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</si>
  <si>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</si>
  <si>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</si>
  <si>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</si>
  <si>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</si>
  <si>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</si>
  <si>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</si>
  <si>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</si>
  <si>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</si>
  <si>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</si>
  <si>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</si>
  <si>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</si>
  <si>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</si>
  <si>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</si>
  <si>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</si>
  <si>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</si>
  <si>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</si>
  <si>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</si>
  <si>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</si>
  <si>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</si>
  <si>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</si>
  <si>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</si>
  <si>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</si>
  <si>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</si>
  <si>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</si>
  <si>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</si>
  <si>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</si>
  <si>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</si>
  <si>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</si>
  <si>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</si>
  <si>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Verwerk voor Sijs de ontvangen factuur van Goed in het inkoopboek.</t>
  </si>
  <si>
    <t>Invoerscherm inkoopboek</t>
  </si>
  <si>
    <t>Artikel</t>
  </si>
  <si>
    <t>Aantal</t>
  </si>
  <si>
    <t>Nettoprijs</t>
  </si>
  <si>
    <t>Journaliseer voor Sijs de ontvangen factuur van Goed.</t>
  </si>
  <si>
    <t>Verwerk voor Sijs de ontvangen creditfactuur van Goed in het inkoopboek.</t>
  </si>
  <si>
    <t>Journaliseer voor Sijs de ontvangen creditfactuur van Goed.</t>
  </si>
  <si>
    <t>e</t>
  </si>
  <si>
    <r>
      <t xml:space="preserve">Journaliseer voor Sijs de verzonden factuur aan Tuincentrum Bloem </t>
    </r>
    <r>
      <rPr>
        <b/>
        <sz val="12"/>
        <color theme="1"/>
        <rFont val="Arial"/>
        <family val="2"/>
      </rPr>
      <t>en</t>
    </r>
    <r>
      <rPr>
        <sz val="12"/>
        <color theme="1"/>
        <rFont val="Arial"/>
        <family val="2"/>
      </rPr>
      <t xml:space="preserve"> de aflevering van de tuinbanken.</t>
    </r>
  </si>
  <si>
    <t>Extra grootboekrekeningen</t>
  </si>
  <si>
    <t>alleen te gebruiken als dit nummer bij de opgave staat aangegeven</t>
  </si>
  <si>
    <t>Te retourneren goederen</t>
  </si>
  <si>
    <t>Te ontvangen creditnota's</t>
  </si>
  <si>
    <t>EN</t>
  </si>
  <si>
    <t>Hoofdstuk 2 Vaste verrekenprijs</t>
  </si>
  <si>
    <t>2.1</t>
  </si>
  <si>
    <t>Opgave 2.1</t>
  </si>
  <si>
    <t>excl./incl. hoog/laag</t>
  </si>
  <si>
    <t>2.2 - 2.5</t>
  </si>
  <si>
    <t>Opgave 2.2</t>
  </si>
  <si>
    <t>Journaliseer voor Baan de ontvangen factuur van Webber.</t>
  </si>
  <si>
    <t>Opgave 2.3</t>
  </si>
  <si>
    <t>Journaliseer voor Baan de ontvangen factuur van Dylan.</t>
  </si>
  <si>
    <t xml:space="preserve">Stel de controlerende grootboekrekening samen die door onderneming Baan gebruikt wordt. </t>
  </si>
  <si>
    <t>3100 Nog te ontvangen goederen</t>
  </si>
  <si>
    <t xml:space="preserve"> EUR</t>
  </si>
  <si>
    <t>Verklaar het saldo op de controlerende tussenrekening.</t>
  </si>
  <si>
    <t>f</t>
  </si>
  <si>
    <t>g</t>
  </si>
  <si>
    <t>Opgave 2.4</t>
  </si>
  <si>
    <t>Journaliseer voor Boman de ontvangen factuur van Jacket vof.</t>
  </si>
  <si>
    <t>Journaliseer voor Boman de ontvangen creditfactuur van Jacket vof.</t>
  </si>
  <si>
    <t>Opgave 2.5</t>
  </si>
  <si>
    <t>Journaliseer voor Boman de ontvangen factuur van Shirt &amp; Co.</t>
  </si>
  <si>
    <t>Journaliseer voor Boman de ontvangen creditfactuur van Shirt &amp; Co.</t>
  </si>
  <si>
    <t>2.6 - 2.9</t>
  </si>
  <si>
    <t>Opgave 2.6</t>
  </si>
  <si>
    <t>Journaliseer voor Groot de ontvangen factuur van Reus.</t>
  </si>
  <si>
    <t>Opgave 2.7</t>
  </si>
  <si>
    <t xml:space="preserve">Stel de controlerende grootboekrekening samen die door onderneming Groot gebruikt wordt. </t>
  </si>
  <si>
    <t>1300 Nog te ontvangen facturen</t>
  </si>
  <si>
    <t>Journaliseer voor Groot de ontvangen creditfactuur van Reus.</t>
  </si>
  <si>
    <t>h</t>
  </si>
  <si>
    <t>Verwerk het bankafschrift in het bankboek.</t>
  </si>
  <si>
    <t>Invoerscherm bankboek</t>
  </si>
  <si>
    <t>Beginsaldo</t>
  </si>
  <si>
    <t>Eindsaldo</t>
  </si>
  <si>
    <t>Sub- nummer</t>
  </si>
  <si>
    <t>Onze ref.</t>
  </si>
  <si>
    <t>Journaliseer het bankafschrift.</t>
  </si>
  <si>
    <t>Opgave 2.8</t>
  </si>
  <si>
    <t>Journaliseer voor Lang de ontvangen factuur van Reus.</t>
  </si>
  <si>
    <t>Opgave 2.9</t>
  </si>
  <si>
    <t>Journaliseer voor Lang de ontvangen creditfactuur van Reus.</t>
  </si>
  <si>
    <t>2.10 - 2.11</t>
  </si>
  <si>
    <t>Opgave 2.10</t>
  </si>
  <si>
    <t>Journaliseer voor Copernicus de ontvangen factuur van Winter.</t>
  </si>
  <si>
    <t>Journaliseer voor Copernicus de ontvangen factuur van Kolle Logistics.</t>
  </si>
  <si>
    <t>Opgave 2.11</t>
  </si>
  <si>
    <t>Journaliseer voor Legro de ontvangen factuur van Winter.</t>
  </si>
  <si>
    <t>Journaliseer voor Legro de ontvangen factuur van Kolle Logistics.</t>
  </si>
  <si>
    <t>2.12 - 2.16</t>
  </si>
  <si>
    <t>Opgave 2.12</t>
  </si>
  <si>
    <t>Opgave 2.13</t>
  </si>
  <si>
    <t>Journaliseer de memoriaal bon.</t>
  </si>
  <si>
    <t>Opgave 2.14</t>
  </si>
  <si>
    <t>Opgave 2.15</t>
  </si>
  <si>
    <t>Opgave 2.16</t>
  </si>
  <si>
    <t>Journaliseer voor Chair de retourzending door Brouwer meubelen</t>
  </si>
  <si>
    <t>Uitwerking H 2</t>
  </si>
  <si>
    <t>Goed</t>
  </si>
  <si>
    <t>Nice</t>
  </si>
  <si>
    <t>01</t>
  </si>
  <si>
    <t>excl./hoog</t>
  </si>
  <si>
    <t>Goed 12</t>
  </si>
  <si>
    <t>Nice retour</t>
  </si>
  <si>
    <t>Goed -1</t>
  </si>
  <si>
    <t>Tuincentrum Bloem</t>
  </si>
  <si>
    <t xml:space="preserve">Tuincentrum Bloem </t>
  </si>
  <si>
    <t>Tuincentrum Bloem 10</t>
  </si>
  <si>
    <t>Webber Dameskleding 100</t>
  </si>
  <si>
    <t>Webber Herenkleding 200</t>
  </si>
  <si>
    <t>Webber Kinderkleding 300</t>
  </si>
  <si>
    <t>Webber</t>
  </si>
  <si>
    <t xml:space="preserve">Webber </t>
  </si>
  <si>
    <t>Webber 100</t>
  </si>
  <si>
    <t>Webber 200</t>
  </si>
  <si>
    <t>Webber 300</t>
  </si>
  <si>
    <t>Dylan Dameskleding 80</t>
  </si>
  <si>
    <t>Dylan Herenkleding 60</t>
  </si>
  <si>
    <t>Dylan Kinderkleding 90</t>
  </si>
  <si>
    <t>Dylan</t>
  </si>
  <si>
    <t>Dylan 80</t>
  </si>
  <si>
    <t>Dylan 60</t>
  </si>
  <si>
    <t>Dylan Kinderkleding 80</t>
  </si>
  <si>
    <t>Het saldo is € 200 debet.</t>
  </si>
  <si>
    <t>Baan is dus nog € 200 te goed, dit betreft 10 stuks kinderkleding.</t>
  </si>
  <si>
    <t>Dylan 10</t>
  </si>
  <si>
    <t>Dylan Kinderkleding 10</t>
  </si>
  <si>
    <t>Jacket vof Dameskleding 50</t>
  </si>
  <si>
    <t>Jacket vof Herenkleding 40</t>
  </si>
  <si>
    <t>Jacket vof Kinderkleding 30</t>
  </si>
  <si>
    <t>Jacket vof</t>
  </si>
  <si>
    <t>Jacket vof Dameskleding 45</t>
  </si>
  <si>
    <t>Het saldo is € 210 debet.</t>
  </si>
  <si>
    <t>Boman is dus nog € 210 te goed, dit betreft 5 stuks dameskleding x € 42.</t>
  </si>
  <si>
    <t>Jacket vof Dameskleding -5</t>
  </si>
  <si>
    <t>Shirt &amp; Co Dameskleding 30</t>
  </si>
  <si>
    <t>Shirt &amp; Co</t>
  </si>
  <si>
    <t>Shirt &amp; Co 30</t>
  </si>
  <si>
    <t xml:space="preserve">Shirt &amp; Co </t>
  </si>
  <si>
    <t>Shirt &amp; Co Dameskleding -15</t>
  </si>
  <si>
    <t>Shirt &amp; Co -15</t>
  </si>
  <si>
    <t>Reus 10</t>
  </si>
  <si>
    <t>Reus Alfa 10</t>
  </si>
  <si>
    <t>Reus Beta 10</t>
  </si>
  <si>
    <t>Reus</t>
  </si>
  <si>
    <t>Reus 12</t>
  </si>
  <si>
    <t>Reus 11</t>
  </si>
  <si>
    <t>Reus Alfa 12</t>
  </si>
  <si>
    <t>Reus Beta 11</t>
  </si>
  <si>
    <t>Reus Beta 12</t>
  </si>
  <si>
    <t>Het saldo is € 75 debet.</t>
  </si>
  <si>
    <t>Groot is dus nog € 75 te goed, dit betreft 1 Beta,</t>
  </si>
  <si>
    <t>Reus Beta -1</t>
  </si>
  <si>
    <t>Reus 36961</t>
  </si>
  <si>
    <t>Reus 36965</t>
  </si>
  <si>
    <t>Reus 20</t>
  </si>
  <si>
    <t>Reus Gamma 20</t>
  </si>
  <si>
    <t>Reus Delta 20</t>
  </si>
  <si>
    <t>Reus Gamma 22</t>
  </si>
  <si>
    <t>Het saldo is € 120 debet.</t>
  </si>
  <si>
    <t>Lang is dus nog € 120 te goed, dit betreft 2 Gamma x € 60</t>
  </si>
  <si>
    <t>Reus 2</t>
  </si>
  <si>
    <t>Reus Gamma 2</t>
  </si>
  <si>
    <t>Reus -2</t>
  </si>
  <si>
    <t>Reus -1</t>
  </si>
  <si>
    <t>Reus Gamma -2</t>
  </si>
  <si>
    <t>Reus Delta -1</t>
  </si>
  <si>
    <t>Winter Tent AB 8</t>
  </si>
  <si>
    <t xml:space="preserve">Winter </t>
  </si>
  <si>
    <t>Winter 8</t>
  </si>
  <si>
    <t>Winter</t>
  </si>
  <si>
    <t>Kolle Winter Tent AB 8</t>
  </si>
  <si>
    <t>Kolle Logistics</t>
  </si>
  <si>
    <t>Winter 18</t>
  </si>
  <si>
    <t>Winter Partytent 18</t>
  </si>
  <si>
    <t xml:space="preserve">Winter  </t>
  </si>
  <si>
    <t xml:space="preserve">Winter Partytent </t>
  </si>
  <si>
    <t>Kolle Winter partytenten</t>
  </si>
  <si>
    <t>Winter Koepeltenten 15</t>
  </si>
  <si>
    <t>De ontvangst van de goederen is al geboekt,</t>
  </si>
  <si>
    <t>Kwantumkorting bij inkoop wordt niet apart geboekt.</t>
  </si>
  <si>
    <t>Lakko 8 retour</t>
  </si>
  <si>
    <t>Lakko BGI 8 retour</t>
  </si>
  <si>
    <t xml:space="preserve">De facturen worden eerder ontvangen dan de goederen, dus de onderneming gebruikt </t>
  </si>
  <si>
    <t>Lakko 68</t>
  </si>
  <si>
    <t>Lakko CHJ 68</t>
  </si>
  <si>
    <t>Reus KLM 1 retour</t>
  </si>
  <si>
    <t>De goederen worden eerder ontvangen dan de facturen dus de onderneming gebruikt rekening</t>
  </si>
  <si>
    <t>1300 Nog te ontvangen facturen ook voor de retourzending.</t>
  </si>
  <si>
    <t>Brouwer meubelen</t>
  </si>
  <si>
    <t>I 5083CR</t>
  </si>
  <si>
    <t>Brouwer meubelen -1</t>
  </si>
  <si>
    <t>Uitwerkingen PDB BA 5e druk</t>
  </si>
  <si>
    <t>Uitwerking 2.1</t>
  </si>
  <si>
    <t>Uitwerkingen 2.2 - 2.5</t>
  </si>
  <si>
    <t>Uitwerkingen 2.6 - 2.9</t>
  </si>
  <si>
    <t>Uitwerkingen 2.10 - 2.11</t>
  </si>
  <si>
    <t>Uitwerkingen 2.12 - 2.16</t>
  </si>
  <si>
    <t>De omschrijving hoeft niet exact hetzelfde te zijn als in de uitwerking</t>
  </si>
  <si>
    <t>De volgorde van de boeking maakt niet uit</t>
  </si>
  <si>
    <t>Pensioenpremies</t>
  </si>
  <si>
    <t>2024 / 1</t>
  </si>
  <si>
    <t>2024-003</t>
  </si>
  <si>
    <t>2024-005</t>
  </si>
  <si>
    <t>Nice 10</t>
  </si>
  <si>
    <t>Journaliseer memoriaal bon 2024-088.</t>
  </si>
  <si>
    <t>Journaliseer memoriaal bon 2024-089.</t>
  </si>
  <si>
    <t>2024-145</t>
  </si>
  <si>
    <t>2024-089</t>
  </si>
  <si>
    <t>2024-090</t>
  </si>
  <si>
    <t>Journaliseer memoriaalbon 2024-089.</t>
  </si>
  <si>
    <t>2024-180</t>
  </si>
  <si>
    <t>Journaliseer memoriaalbon 2024-093.</t>
  </si>
  <si>
    <t>Journaliseer memoriaalbon 2024-099.</t>
  </si>
  <si>
    <t>Journaliseer memoriaal bon 2024-090.</t>
  </si>
  <si>
    <t>Journaliseer memoriaal bon 2024-119.</t>
  </si>
  <si>
    <t>Journaliseer memoriaal bon 2024-121.</t>
  </si>
  <si>
    <t>2024-121</t>
  </si>
  <si>
    <t>2024-114</t>
  </si>
  <si>
    <t>2024-116</t>
  </si>
  <si>
    <t>2024 / 10</t>
  </si>
  <si>
    <t>2024-139</t>
  </si>
  <si>
    <t>36961 2024-114</t>
  </si>
  <si>
    <t>36965 2024-116</t>
  </si>
  <si>
    <t>Journaliseer memoriaalbon 2024-128.</t>
  </si>
  <si>
    <t>2024-128</t>
  </si>
  <si>
    <t>2024-124</t>
  </si>
  <si>
    <t>Journaliseer memoriaal bon 2024-131.</t>
  </si>
  <si>
    <t>2024-131</t>
  </si>
  <si>
    <t>Journaliseer memoriaal bon 2024-148.</t>
  </si>
  <si>
    <t>Te ontvangen creditnota 's</t>
  </si>
  <si>
    <t>Journaliseer memoriaalbon 2024-138.</t>
  </si>
  <si>
    <t>Journaliseer memoriaalbon 2024-109.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</si>
</sst>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43" fontId="3" fillId="0" borderId="5" xfId="1" applyFont="1" applyFill="1" applyBorder="1" applyAlignment="1" applyProtection="1">
      <alignment horizontal="center" vertical="center"/>
      <protection locked="0"/>
    </xf>
    <xf numFmtId="43" fontId="3" fillId="0" borderId="2" xfId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3" fontId="8" fillId="0" borderId="1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43" fontId="3" fillId="0" borderId="0" xfId="1" applyFont="1" applyFill="1" applyBorder="1" applyAlignment="1" applyProtection="1">
      <alignment horizontal="center" vertical="center"/>
      <protection locked="0"/>
    </xf>
    <xf numFmtId="43" fontId="3" fillId="0" borderId="0" xfId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/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10" fillId="0" borderId="0" xfId="0" applyFont="1"/>
    <xf numFmtId="0" fontId="8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/>
    <xf numFmtId="0" fontId="5" fillId="2" borderId="0" xfId="0" applyFont="1" applyFill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43" fontId="3" fillId="0" borderId="1" xfId="1" applyFont="1" applyFill="1" applyBorder="1" applyAlignment="1" applyProtection="1">
      <alignment vertical="center"/>
      <protection locked="0"/>
    </xf>
    <xf numFmtId="9" fontId="3" fillId="0" borderId="1" xfId="0" applyNumberFormat="1" applyFont="1" applyBorder="1" applyAlignment="1" applyProtection="1">
      <alignment horizontal="center" vertical="center"/>
      <protection locked="0"/>
    </xf>
    <xf numFmtId="14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3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0" fontId="11" fillId="0" borderId="0" xfId="0" applyFont="1"/>
    <xf numFmtId="0" fontId="11" fillId="0" borderId="0" xfId="0" applyFont="1" applyAlignment="1">
      <alignment horizontal="left"/>
    </xf>
    <xf numFmtId="0" fontId="5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164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43" fontId="14" fillId="0" borderId="5" xfId="1" applyFont="1" applyBorder="1" applyAlignment="1" applyProtection="1">
      <alignment horizontal="center" vertical="center"/>
      <protection locked="0"/>
    </xf>
    <xf numFmtId="43" fontId="14" fillId="0" borderId="2" xfId="1" applyFont="1" applyBorder="1" applyAlignment="1" applyProtection="1">
      <alignment vertical="center"/>
      <protection locked="0"/>
    </xf>
    <xf numFmtId="49" fontId="14" fillId="0" borderId="0" xfId="0" applyNumberFormat="1" applyFont="1" applyAlignment="1" applyProtection="1">
      <alignment vertical="center" wrapText="1"/>
      <protection locked="0"/>
    </xf>
    <xf numFmtId="43" fontId="14" fillId="0" borderId="0" xfId="1" applyFont="1" applyBorder="1" applyAlignment="1" applyProtection="1">
      <alignment horizontal="center" vertical="center"/>
      <protection locked="0"/>
    </xf>
    <xf numFmtId="43" fontId="14" fillId="0" borderId="25" xfId="1" applyFont="1" applyBorder="1" applyAlignment="1" applyProtection="1">
      <alignment vertical="center"/>
      <protection locked="0"/>
    </xf>
    <xf numFmtId="0" fontId="12" fillId="4" borderId="7" xfId="0" applyFont="1" applyFill="1" applyBorder="1" applyAlignment="1">
      <alignment horizontal="center" vertical="center"/>
    </xf>
    <xf numFmtId="164" fontId="14" fillId="0" borderId="26" xfId="0" applyNumberFormat="1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164" fontId="14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 applyAlignment="1" applyProtection="1">
      <alignment horizontal="center" vertical="center"/>
      <protection locked="0"/>
    </xf>
    <xf numFmtId="164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43" fontId="3" fillId="0" borderId="1" xfId="1" applyFont="1" applyBorder="1" applyAlignment="1" applyProtection="1">
      <alignment vertical="center"/>
      <protection locked="0"/>
    </xf>
    <xf numFmtId="43" fontId="4" fillId="0" borderId="1" xfId="1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43" fontId="3" fillId="0" borderId="1" xfId="1" applyFont="1" applyBorder="1" applyProtection="1">
      <protection locked="0"/>
    </xf>
    <xf numFmtId="0" fontId="3" fillId="0" borderId="0" xfId="0" applyFont="1" applyAlignment="1">
      <alignment horizontal="center"/>
    </xf>
    <xf numFmtId="43" fontId="3" fillId="0" borderId="0" xfId="1" applyFont="1" applyBorder="1"/>
    <xf numFmtId="43" fontId="14" fillId="0" borderId="0" xfId="1" applyFont="1" applyBorder="1" applyAlignment="1" applyProtection="1">
      <alignment vertical="center"/>
      <protection locked="0"/>
    </xf>
    <xf numFmtId="0" fontId="7" fillId="6" borderId="1" xfId="0" applyFont="1" applyFill="1" applyBorder="1" applyAlignment="1">
      <alignment horizontal="center" vertical="center" wrapText="1"/>
    </xf>
    <xf numFmtId="49" fontId="14" fillId="0" borderId="0" xfId="0" applyNumberFormat="1" applyFont="1" applyAlignment="1" applyProtection="1">
      <alignment horizontal="left" vertical="center" wrapText="1"/>
      <protection locked="0"/>
    </xf>
    <xf numFmtId="43" fontId="14" fillId="0" borderId="28" xfId="1" applyFont="1" applyBorder="1" applyAlignment="1" applyProtection="1">
      <alignment horizontal="center" vertical="center"/>
      <protection locked="0"/>
    </xf>
    <xf numFmtId="43" fontId="14" fillId="0" borderId="26" xfId="1" applyFont="1" applyBorder="1" applyAlignment="1" applyProtection="1">
      <alignment vertical="center"/>
      <protection locked="0"/>
    </xf>
    <xf numFmtId="43" fontId="14" fillId="0" borderId="1" xfId="1" applyFont="1" applyBorder="1" applyAlignment="1" applyProtection="1">
      <alignment horizontal="center" vertical="center"/>
      <protection locked="0"/>
    </xf>
    <xf numFmtId="43" fontId="14" fillId="0" borderId="1" xfId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7" borderId="1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43" fontId="3" fillId="7" borderId="1" xfId="1" applyFont="1" applyFill="1" applyBorder="1" applyAlignment="1">
      <alignment vertical="center"/>
    </xf>
    <xf numFmtId="0" fontId="4" fillId="3" borderId="0" xfId="0" applyFont="1" applyFill="1"/>
    <xf numFmtId="0" fontId="8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3" fillId="0" borderId="0" xfId="0" applyFont="1" applyProtection="1">
      <protection locked="0"/>
    </xf>
    <xf numFmtId="0" fontId="3" fillId="0" borderId="1" xfId="0" applyFont="1" applyBorder="1"/>
    <xf numFmtId="43" fontId="3" fillId="0" borderId="1" xfId="1" applyFont="1" applyBorder="1"/>
    <xf numFmtId="0" fontId="8" fillId="0" borderId="27" xfId="0" applyFont="1" applyBorder="1" applyAlignment="1">
      <alignment horizontal="center" vertical="center" wrapText="1"/>
    </xf>
    <xf numFmtId="43" fontId="8" fillId="0" borderId="3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3" fontId="3" fillId="0" borderId="31" xfId="1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8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14" fontId="3" fillId="0" borderId="0" xfId="0" applyNumberFormat="1" applyFont="1" applyAlignment="1">
      <alignment horizontal="left"/>
    </xf>
    <xf numFmtId="0" fontId="15" fillId="0" borderId="0" xfId="2" quotePrefix="1" applyFont="1"/>
    <xf numFmtId="0" fontId="15" fillId="0" borderId="0" xfId="2" applyFont="1"/>
    <xf numFmtId="0" fontId="13" fillId="2" borderId="7" xfId="0" applyFont="1" applyFill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3" fontId="8" fillId="0" borderId="30" xfId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49" fontId="14" fillId="0" borderId="1" xfId="0" applyNumberFormat="1" applyFont="1" applyBorder="1" applyAlignment="1" applyProtection="1">
      <alignment vertical="center" wrapText="1"/>
      <protection locked="0"/>
    </xf>
    <xf numFmtId="0" fontId="13" fillId="2" borderId="2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49" fontId="14" fillId="0" borderId="8" xfId="0" applyNumberFormat="1" applyFont="1" applyBorder="1" applyAlignment="1" applyProtection="1">
      <alignment horizontal="left" vertical="center" wrapText="1"/>
      <protection locked="0"/>
    </xf>
    <xf numFmtId="49" fontId="14" fillId="0" borderId="7" xfId="0" applyNumberFormat="1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31" xfId="0" applyFont="1" applyBorder="1" applyAlignment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13" fillId="2" borderId="6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9" fontId="14" fillId="0" borderId="23" xfId="0" applyNumberFormat="1" applyFont="1" applyBorder="1" applyAlignment="1" applyProtection="1">
      <alignment horizontal="left" vertical="center" wrapText="1"/>
      <protection locked="0"/>
    </xf>
    <xf numFmtId="49" fontId="14" fillId="0" borderId="20" xfId="0" applyNumberFormat="1" applyFont="1" applyBorder="1" applyAlignment="1" applyProtection="1">
      <alignment horizontal="left" vertical="center" wrapText="1"/>
      <protection locked="0"/>
    </xf>
    <xf numFmtId="49" fontId="14" fillId="0" borderId="24" xfId="0" applyNumberFormat="1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0e96830588820eb9/Convoy%20PDB%205e%20druk/Convoy%20PDB%20BA%205e%20druk/PDB%20BA%20Uitwerkbladen%205e%20druk/PDB%20BA%20H%202%20Uitwerkblad%205e%20druk.xlsx" TargetMode="External"/><Relationship Id="rId1" Type="http://schemas.openxmlformats.org/officeDocument/2006/relationships/externalLinkPath" Target="/0e96830588820eb9/Convoy%20PDB%205e%20druk/Convoy%20PDB%20BA%205e%20druk/PDB%20BA%20Uitwerkbladen%205e%20druk/PDB%20BA%20H%202%20Uitwerkblad%205e%20dru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 2 Inhoudsopgave"/>
      <sheetName val="H 2 aanwijzingen"/>
      <sheetName val="2.1"/>
      <sheetName val="2.2 - 2.5"/>
      <sheetName val="2.6 - 2.9"/>
      <sheetName val="2.10 - 2.11"/>
      <sheetName val="2.12 - 2.16"/>
    </sheetNames>
    <sheetDataSet>
      <sheetData sheetId="0"/>
      <sheetData sheetId="1">
        <row r="19">
          <cell r="A19" t="str">
            <v>Gebruik het standaard rekeningschema voor een eenmanszaak</v>
          </cell>
        </row>
        <row r="20">
          <cell r="A20" t="str">
            <v>nummer</v>
          </cell>
          <cell r="B20" t="str">
            <v>naam</v>
          </cell>
        </row>
        <row r="21">
          <cell r="A21">
            <v>200</v>
          </cell>
          <cell r="B21" t="str">
            <v>Gebouw</v>
          </cell>
        </row>
        <row r="22">
          <cell r="A22">
            <v>210</v>
          </cell>
          <cell r="B22" t="str">
            <v>Cumulatieve afschrijving gebouw</v>
          </cell>
        </row>
        <row r="23">
          <cell r="A23">
            <v>300</v>
          </cell>
          <cell r="B23" t="str">
            <v>Inventaris</v>
          </cell>
        </row>
        <row r="24">
          <cell r="A24">
            <v>310</v>
          </cell>
          <cell r="B24" t="str">
            <v>Cumulatieve afschrijving inventaris</v>
          </cell>
        </row>
        <row r="25">
          <cell r="A25">
            <v>400</v>
          </cell>
          <cell r="B25" t="str">
            <v>Machines</v>
          </cell>
        </row>
        <row r="26">
          <cell r="A26">
            <v>410</v>
          </cell>
          <cell r="B26" t="str">
            <v>Cumulatieve afschrijving machines</v>
          </cell>
        </row>
        <row r="27">
          <cell r="A27">
            <v>420</v>
          </cell>
          <cell r="B27" t="str">
            <v>Buitengebruikgestelde machines</v>
          </cell>
        </row>
        <row r="28">
          <cell r="A28">
            <v>500</v>
          </cell>
          <cell r="B28" t="str">
            <v>Bedrijfsauto's</v>
          </cell>
        </row>
        <row r="29">
          <cell r="A29">
            <v>510</v>
          </cell>
          <cell r="B29" t="str">
            <v>Cumulatieve afschrijving bedrijfsauto's</v>
          </cell>
        </row>
        <row r="30">
          <cell r="A30">
            <v>600</v>
          </cell>
          <cell r="B30" t="str">
            <v>Eigen vermogen</v>
          </cell>
        </row>
        <row r="31">
          <cell r="A31">
            <v>680</v>
          </cell>
          <cell r="B31" t="str">
            <v>Privé</v>
          </cell>
        </row>
        <row r="32">
          <cell r="A32">
            <v>695</v>
          </cell>
          <cell r="B32" t="str">
            <v>Resultaat boekjaar</v>
          </cell>
        </row>
        <row r="33">
          <cell r="A33">
            <v>700</v>
          </cell>
          <cell r="B33" t="str">
            <v>Hypothecaire lening</v>
          </cell>
        </row>
        <row r="34">
          <cell r="A34">
            <v>750</v>
          </cell>
          <cell r="B34" t="str">
            <v>Lening o/g</v>
          </cell>
        </row>
        <row r="35">
          <cell r="A35">
            <v>760</v>
          </cell>
          <cell r="B35" t="str">
            <v>Lening u/g</v>
          </cell>
        </row>
        <row r="36">
          <cell r="A36">
            <v>800</v>
          </cell>
          <cell r="B36" t="str">
            <v>Voorziening onderhoud</v>
          </cell>
        </row>
        <row r="37">
          <cell r="A37">
            <v>820</v>
          </cell>
          <cell r="B37" t="str">
            <v>Voorziening voor incourante voorraden</v>
          </cell>
        </row>
        <row r="38">
          <cell r="A38">
            <v>1000</v>
          </cell>
          <cell r="B38" t="str">
            <v>Kas</v>
          </cell>
        </row>
        <row r="39">
          <cell r="A39">
            <v>1050</v>
          </cell>
          <cell r="B39" t="str">
            <v>Rabobank</v>
          </cell>
        </row>
        <row r="40">
          <cell r="A40">
            <v>1060</v>
          </cell>
          <cell r="B40" t="str">
            <v>ING-bank</v>
          </cell>
        </row>
        <row r="41">
          <cell r="A41">
            <v>1070</v>
          </cell>
          <cell r="B41" t="str">
            <v>Kruisposten</v>
          </cell>
        </row>
        <row r="42">
          <cell r="A42">
            <v>1080</v>
          </cell>
          <cell r="B42" t="str">
            <v>Kruisposten pinbetalingen</v>
          </cell>
        </row>
        <row r="43">
          <cell r="A43">
            <v>1090</v>
          </cell>
          <cell r="B43" t="str">
            <v>Creditcardontvangsten</v>
          </cell>
        </row>
        <row r="44">
          <cell r="A44">
            <v>1100</v>
          </cell>
          <cell r="B44" t="str">
            <v>Debiteuren</v>
          </cell>
        </row>
        <row r="45">
          <cell r="A45">
            <v>1150</v>
          </cell>
          <cell r="B45" t="str">
            <v>Kredietbeperkingstoeslag</v>
          </cell>
        </row>
        <row r="46">
          <cell r="A46">
            <v>1180</v>
          </cell>
          <cell r="B46" t="str">
            <v>Cadeaubonnen in omloop</v>
          </cell>
        </row>
        <row r="47">
          <cell r="A47">
            <v>1200</v>
          </cell>
          <cell r="B47" t="str">
            <v>Nog te ontvangen bedragen</v>
          </cell>
        </row>
        <row r="48">
          <cell r="A48">
            <v>1240</v>
          </cell>
          <cell r="B48" t="str">
            <v>Vooruitbetaalde bedragen</v>
          </cell>
        </row>
        <row r="49">
          <cell r="A49">
            <v>1260</v>
          </cell>
          <cell r="B49" t="str">
            <v>Vooruitontvangen bedragen</v>
          </cell>
        </row>
        <row r="50">
          <cell r="A50">
            <v>1270</v>
          </cell>
          <cell r="B50" t="str">
            <v>Vooruitontvangen iDEAL-betalingen</v>
          </cell>
        </row>
        <row r="51">
          <cell r="A51">
            <v>1280</v>
          </cell>
          <cell r="B51" t="str">
            <v>Nog te betalen bedragen</v>
          </cell>
        </row>
        <row r="52">
          <cell r="A52">
            <v>1300</v>
          </cell>
          <cell r="B52" t="str">
            <v>Nog te ontvangen facturen</v>
          </cell>
        </row>
        <row r="53">
          <cell r="A53">
            <v>1350</v>
          </cell>
          <cell r="B53" t="str">
            <v>Nog te verzenden facturen</v>
          </cell>
        </row>
        <row r="54">
          <cell r="A54">
            <v>1400</v>
          </cell>
          <cell r="B54" t="str">
            <v>Crediteuren</v>
          </cell>
        </row>
        <row r="55">
          <cell r="A55">
            <v>1500</v>
          </cell>
          <cell r="B55" t="str">
            <v>Te betalen nettolonen</v>
          </cell>
        </row>
        <row r="56">
          <cell r="A56">
            <v>1520</v>
          </cell>
          <cell r="B56" t="str">
            <v>Af te dragen loonheffingen</v>
          </cell>
        </row>
        <row r="57">
          <cell r="A57">
            <v>1540</v>
          </cell>
          <cell r="B57" t="str">
            <v>Te betalen pensioenpremies</v>
          </cell>
        </row>
        <row r="58">
          <cell r="A58">
            <v>1600</v>
          </cell>
          <cell r="B58" t="str">
            <v>Te verrekenen omzetbelasting</v>
          </cell>
        </row>
        <row r="59">
          <cell r="A59">
            <v>1650</v>
          </cell>
          <cell r="B59" t="str">
            <v>Verschuldigde omzetbelasting hoog</v>
          </cell>
        </row>
        <row r="60">
          <cell r="A60">
            <v>1660</v>
          </cell>
          <cell r="B60" t="str">
            <v>Verschuldigde omzetbelasting laag</v>
          </cell>
        </row>
        <row r="61">
          <cell r="A61">
            <v>1665</v>
          </cell>
          <cell r="B61" t="str">
            <v>Verschuldigde omzetbelasting privégebruik</v>
          </cell>
        </row>
        <row r="62">
          <cell r="A62">
            <v>1680</v>
          </cell>
          <cell r="B62" t="str">
            <v>Af te dragen omzetbelasting</v>
          </cell>
        </row>
        <row r="63">
          <cell r="A63">
            <v>3000</v>
          </cell>
          <cell r="B63" t="str">
            <v>Voorraad goederen</v>
          </cell>
        </row>
        <row r="64">
          <cell r="A64">
            <v>3100</v>
          </cell>
          <cell r="B64" t="str">
            <v>Nog te ontvangen goederen</v>
          </cell>
        </row>
        <row r="65">
          <cell r="A65">
            <v>3200</v>
          </cell>
          <cell r="B65" t="str">
            <v>Nog te verzenden goederen</v>
          </cell>
        </row>
        <row r="66">
          <cell r="A66">
            <v>3300</v>
          </cell>
          <cell r="B66" t="str">
            <v>Prijsverschillen bij inkoop</v>
          </cell>
        </row>
        <row r="67">
          <cell r="A67">
            <v>4000</v>
          </cell>
          <cell r="B67" t="str">
            <v>Loonkosten</v>
          </cell>
        </row>
        <row r="68">
          <cell r="A68">
            <v>4050</v>
          </cell>
          <cell r="B68" t="str">
            <v>Sociale lasten</v>
          </cell>
        </row>
        <row r="69">
          <cell r="A69">
            <v>4070</v>
          </cell>
          <cell r="B69" t="str">
            <v>Pensioenpremies</v>
          </cell>
        </row>
        <row r="70">
          <cell r="A70">
            <v>4100</v>
          </cell>
          <cell r="B70" t="str">
            <v>Afschrijvingskosten vaste activa</v>
          </cell>
        </row>
        <row r="71">
          <cell r="A71">
            <v>4120</v>
          </cell>
          <cell r="B71" t="str">
            <v>Boekresultaat vaste activa</v>
          </cell>
        </row>
        <row r="72">
          <cell r="A72">
            <v>4150</v>
          </cell>
          <cell r="B72" t="str">
            <v>Afschrijvingskosten debiteuren</v>
          </cell>
        </row>
        <row r="73">
          <cell r="A73">
            <v>4200</v>
          </cell>
          <cell r="B73" t="str">
            <v>Huurkosten</v>
          </cell>
        </row>
        <row r="74">
          <cell r="A74">
            <v>4250</v>
          </cell>
          <cell r="B74" t="str">
            <v>Energiekosten</v>
          </cell>
        </row>
        <row r="75">
          <cell r="A75">
            <v>4300</v>
          </cell>
          <cell r="B75" t="str">
            <v>Onderhoudskosten</v>
          </cell>
        </row>
        <row r="76">
          <cell r="A76">
            <v>4350</v>
          </cell>
          <cell r="B76" t="str">
            <v>Schoonmaakkosten</v>
          </cell>
        </row>
        <row r="77">
          <cell r="A77">
            <v>4400</v>
          </cell>
          <cell r="B77" t="str">
            <v>Verzekeringskosten</v>
          </cell>
        </row>
        <row r="78">
          <cell r="A78">
            <v>4500</v>
          </cell>
          <cell r="B78" t="str">
            <v>Reclame- en advertentiekosten</v>
          </cell>
        </row>
        <row r="79">
          <cell r="A79">
            <v>4600</v>
          </cell>
          <cell r="B79" t="str">
            <v>Telefoon- en internetkosten</v>
          </cell>
        </row>
        <row r="80">
          <cell r="A80">
            <v>4650</v>
          </cell>
          <cell r="B80" t="str">
            <v>Kantoorkosten</v>
          </cell>
        </row>
        <row r="81">
          <cell r="A81">
            <v>4700</v>
          </cell>
          <cell r="B81" t="str">
            <v>Autokosten</v>
          </cell>
        </row>
        <row r="82">
          <cell r="A82">
            <v>4750</v>
          </cell>
          <cell r="B82" t="str">
            <v>Abonnementen en contributies</v>
          </cell>
        </row>
        <row r="83">
          <cell r="A83">
            <v>4800</v>
          </cell>
          <cell r="B83" t="str">
            <v>Accountantskosten</v>
          </cell>
        </row>
        <row r="84">
          <cell r="A84">
            <v>4950</v>
          </cell>
          <cell r="B84" t="str">
            <v>Kosten creditcardmaatschappij</v>
          </cell>
        </row>
        <row r="85">
          <cell r="A85">
            <v>4960</v>
          </cell>
          <cell r="B85" t="str">
            <v>Voorraadverschillen</v>
          </cell>
        </row>
        <row r="86">
          <cell r="A86">
            <v>4970</v>
          </cell>
          <cell r="B86" t="str">
            <v>Kasverschillen</v>
          </cell>
        </row>
        <row r="87">
          <cell r="A87">
            <v>4990</v>
          </cell>
          <cell r="B87" t="str">
            <v>Overige kosten</v>
          </cell>
        </row>
        <row r="88">
          <cell r="A88">
            <v>7000</v>
          </cell>
          <cell r="B88" t="str">
            <v>Inkoopwaarde van de omzet</v>
          </cell>
        </row>
        <row r="89">
          <cell r="A89">
            <v>7400</v>
          </cell>
          <cell r="B89" t="str">
            <v>Ontvangen betalingskortingen</v>
          </cell>
        </row>
        <row r="90">
          <cell r="A90">
            <v>7500</v>
          </cell>
          <cell r="B90" t="str">
            <v>Betaalde kredietbeperkingstoeslag</v>
          </cell>
        </row>
        <row r="91">
          <cell r="A91">
            <v>8200</v>
          </cell>
          <cell r="B91" t="str">
            <v>Verstrekte kortingen en rabatten</v>
          </cell>
        </row>
        <row r="92">
          <cell r="A92">
            <v>8300</v>
          </cell>
          <cell r="B92" t="str">
            <v>Verstrekte korting voor contante betaling</v>
          </cell>
        </row>
        <row r="93">
          <cell r="A93">
            <v>8400</v>
          </cell>
          <cell r="B93" t="str">
            <v>Omzet hoog tarief omzetbelasting</v>
          </cell>
        </row>
        <row r="94">
          <cell r="A94">
            <v>8500</v>
          </cell>
          <cell r="B94" t="str">
            <v>Omzet laag tarief omzetbelasting</v>
          </cell>
        </row>
        <row r="95">
          <cell r="A95">
            <v>8550</v>
          </cell>
          <cell r="B95" t="str">
            <v>Omzet 0% omzetbelasting</v>
          </cell>
        </row>
        <row r="96">
          <cell r="A96">
            <v>8600</v>
          </cell>
          <cell r="B96" t="str">
            <v>Opbrengst kredietbeperkingstoeslag</v>
          </cell>
        </row>
        <row r="97">
          <cell r="A97">
            <v>9000</v>
          </cell>
          <cell r="B97" t="str">
            <v>Interestbaten</v>
          </cell>
        </row>
        <row r="98">
          <cell r="A98">
            <v>9100</v>
          </cell>
          <cell r="B98" t="str">
            <v>Interestkosten</v>
          </cell>
        </row>
        <row r="99">
          <cell r="A99">
            <v>9600</v>
          </cell>
          <cell r="B99" t="str">
            <v>Incidentele resultaten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G15"/>
  <sheetViews>
    <sheetView showGridLines="0" zoomScale="190" zoomScaleNormal="190" workbookViewId="0">
      <selection activeCell="E12" sqref="E12"/>
    </sheetView>
  </sheetViews>
  <sheetFormatPr defaultColWidth="8.86328125" defaultRowHeight="15" x14ac:dyDescent="0.4"/>
  <cols>
    <col min="1" max="1" width="8.86328125" style="18"/>
    <col min="2" max="2" width="26.59765625" style="18" customWidth="1"/>
    <col min="3" max="16384" width="8.86328125" style="18"/>
  </cols>
  <sheetData>
    <row r="1" spans="1:7" x14ac:dyDescent="0.4">
      <c r="A1" s="20" t="s">
        <v>289</v>
      </c>
    </row>
    <row r="2" spans="1:7" x14ac:dyDescent="0.4">
      <c r="A2" s="20"/>
    </row>
    <row r="3" spans="1:7" x14ac:dyDescent="0.4">
      <c r="A3" s="20" t="s">
        <v>139</v>
      </c>
    </row>
    <row r="5" spans="1:7" x14ac:dyDescent="0.4">
      <c r="A5" s="18" t="s">
        <v>85</v>
      </c>
      <c r="B5" s="119">
        <v>45505</v>
      </c>
    </row>
    <row r="7" spans="1:7" x14ac:dyDescent="0.4">
      <c r="A7" s="43" t="s">
        <v>81</v>
      </c>
      <c r="B7" s="43" t="s">
        <v>295</v>
      </c>
      <c r="C7" s="43"/>
      <c r="D7" s="43"/>
      <c r="E7" s="43"/>
      <c r="F7" s="43"/>
      <c r="G7" s="43"/>
    </row>
    <row r="8" spans="1:7" x14ac:dyDescent="0.4">
      <c r="A8" s="43"/>
      <c r="B8" s="43" t="s">
        <v>296</v>
      </c>
      <c r="C8" s="43"/>
      <c r="D8" s="43"/>
      <c r="E8" s="43"/>
      <c r="F8" s="43"/>
      <c r="G8" s="43"/>
    </row>
    <row r="10" spans="1:7" x14ac:dyDescent="0.4">
      <c r="A10" s="18" t="s">
        <v>86</v>
      </c>
      <c r="B10" s="120" t="s">
        <v>290</v>
      </c>
    </row>
    <row r="11" spans="1:7" x14ac:dyDescent="0.4">
      <c r="B11" s="121" t="s">
        <v>291</v>
      </c>
    </row>
    <row r="12" spans="1:7" x14ac:dyDescent="0.4">
      <c r="B12" s="121" t="s">
        <v>292</v>
      </c>
    </row>
    <row r="13" spans="1:7" x14ac:dyDescent="0.4">
      <c r="B13" s="120" t="s">
        <v>293</v>
      </c>
    </row>
    <row r="14" spans="1:7" x14ac:dyDescent="0.4">
      <c r="B14" s="120" t="s">
        <v>294</v>
      </c>
    </row>
    <row r="15" spans="1:7" x14ac:dyDescent="0.4">
      <c r="B15" s="120"/>
    </row>
  </sheetData>
  <hyperlinks>
    <hyperlink ref="B10" location="'2.1'!A1" display="Uitwerking 2.1" xr:uid="{C78E6B62-4060-40A7-991A-4ECD00DCC626}"/>
    <hyperlink ref="B11" location="'2.2 - 2.5'!A1" display="Uitwerkingen 2.2 - 2.5" xr:uid="{38DDAD81-63F6-47E9-AF19-D4547D2DCA98}"/>
    <hyperlink ref="B12" location="'2.6 - 2.9'!A1" display="Uitwerkingen 2.6 - 2.9" xr:uid="{D638BEA7-A9CE-4081-94AA-D00096AD13D3}"/>
    <hyperlink ref="B13" location="'2.10 - 2.11'!A1" display="Uitwerkingen 2.10 - 2.11" xr:uid="{FA384FDB-E914-415C-981B-98BC690DD7ED}"/>
    <hyperlink ref="B14" location="'2.12 - 2.16'!A1" display="Uitwerkingen 2.12 - 2.16" xr:uid="{2A38EA3F-708C-4C14-A7D4-1EAEEAA57476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99"/>
  <sheetViews>
    <sheetView zoomScale="175" zoomScaleNormal="175" workbookViewId="0">
      <selection sqref="A1:XFD1048576"/>
    </sheetView>
  </sheetViews>
  <sheetFormatPr defaultColWidth="8.86328125" defaultRowHeight="15" x14ac:dyDescent="0.4"/>
  <cols>
    <col min="1" max="1" width="8.86328125" style="18"/>
    <col min="2" max="2" width="42" style="18" customWidth="1"/>
    <col min="3" max="16384" width="8.86328125" style="18"/>
  </cols>
  <sheetData>
    <row r="1" spans="1:2" x14ac:dyDescent="0.4">
      <c r="A1" s="20" t="s">
        <v>94</v>
      </c>
    </row>
    <row r="2" spans="1:2" x14ac:dyDescent="0.4">
      <c r="A2" s="20"/>
    </row>
    <row r="3" spans="1:2" x14ac:dyDescent="0.4">
      <c r="A3" s="20" t="s">
        <v>139</v>
      </c>
    </row>
    <row r="5" spans="1:2" x14ac:dyDescent="0.4">
      <c r="A5" s="20" t="s">
        <v>80</v>
      </c>
    </row>
    <row r="6" spans="1:2" x14ac:dyDescent="0.4">
      <c r="A6" s="18" t="s">
        <v>93</v>
      </c>
    </row>
    <row r="7" spans="1:2" x14ac:dyDescent="0.4">
      <c r="A7" s="18" t="s">
        <v>77</v>
      </c>
    </row>
    <row r="8" spans="1:2" x14ac:dyDescent="0.4">
      <c r="A8" s="18" t="s">
        <v>78</v>
      </c>
    </row>
    <row r="10" spans="1:2" s="21" customFormat="1" x14ac:dyDescent="0.4">
      <c r="A10" s="21" t="s">
        <v>81</v>
      </c>
      <c r="B10" s="21" t="s">
        <v>83</v>
      </c>
    </row>
    <row r="11" spans="1:2" x14ac:dyDescent="0.4">
      <c r="B11" s="18" t="s">
        <v>82</v>
      </c>
    </row>
    <row r="12" spans="1:2" x14ac:dyDescent="0.4">
      <c r="B12" s="18" t="s">
        <v>84</v>
      </c>
    </row>
    <row r="13" spans="1:2" x14ac:dyDescent="0.4">
      <c r="B13" s="18" t="s">
        <v>87</v>
      </c>
    </row>
    <row r="14" spans="1:2" x14ac:dyDescent="0.4">
      <c r="B14" s="18" t="s">
        <v>88</v>
      </c>
    </row>
    <row r="16" spans="1:2" s="21" customFormat="1" x14ac:dyDescent="0.4">
      <c r="A16" s="21" t="s">
        <v>81</v>
      </c>
      <c r="B16" s="21" t="s">
        <v>79</v>
      </c>
    </row>
    <row r="18" spans="1:3" x14ac:dyDescent="0.4">
      <c r="A18" s="20" t="s">
        <v>95</v>
      </c>
      <c r="C18" s="22"/>
    </row>
    <row r="19" spans="1:3" x14ac:dyDescent="0.4">
      <c r="A19" s="23">
        <v>200</v>
      </c>
      <c r="B19" s="18" t="s">
        <v>28</v>
      </c>
    </row>
    <row r="20" spans="1:3" x14ac:dyDescent="0.4">
      <c r="A20" s="23">
        <v>210</v>
      </c>
      <c r="B20" s="18" t="s">
        <v>29</v>
      </c>
    </row>
    <row r="21" spans="1:3" x14ac:dyDescent="0.4">
      <c r="A21" s="23">
        <v>300</v>
      </c>
      <c r="B21" s="18" t="s">
        <v>30</v>
      </c>
    </row>
    <row r="22" spans="1:3" x14ac:dyDescent="0.4">
      <c r="A22" s="23">
        <v>310</v>
      </c>
      <c r="B22" s="18" t="s">
        <v>31</v>
      </c>
    </row>
    <row r="23" spans="1:3" x14ac:dyDescent="0.4">
      <c r="A23" s="23">
        <v>400</v>
      </c>
      <c r="B23" s="18" t="s">
        <v>96</v>
      </c>
    </row>
    <row r="24" spans="1:3" x14ac:dyDescent="0.4">
      <c r="A24" s="23">
        <v>410</v>
      </c>
      <c r="B24" s="18" t="s">
        <v>97</v>
      </c>
    </row>
    <row r="25" spans="1:3" x14ac:dyDescent="0.4">
      <c r="A25" s="23">
        <v>420</v>
      </c>
      <c r="B25" s="18" t="s">
        <v>98</v>
      </c>
    </row>
    <row r="26" spans="1:3" x14ac:dyDescent="0.4">
      <c r="A26" s="23">
        <v>500</v>
      </c>
      <c r="B26" s="18" t="s">
        <v>32</v>
      </c>
    </row>
    <row r="27" spans="1:3" x14ac:dyDescent="0.4">
      <c r="A27" s="23">
        <v>510</v>
      </c>
      <c r="B27" s="18" t="s">
        <v>33</v>
      </c>
    </row>
    <row r="28" spans="1:3" x14ac:dyDescent="0.4">
      <c r="A28" s="23">
        <v>600</v>
      </c>
      <c r="B28" s="18" t="s">
        <v>34</v>
      </c>
    </row>
    <row r="29" spans="1:3" x14ac:dyDescent="0.4">
      <c r="A29" s="23">
        <v>680</v>
      </c>
      <c r="B29" s="18" t="s">
        <v>35</v>
      </c>
    </row>
    <row r="30" spans="1:3" x14ac:dyDescent="0.4">
      <c r="A30" s="23">
        <v>695</v>
      </c>
      <c r="B30" s="18" t="s">
        <v>99</v>
      </c>
    </row>
    <row r="31" spans="1:3" x14ac:dyDescent="0.4">
      <c r="A31" s="23">
        <v>700</v>
      </c>
      <c r="B31" s="18" t="s">
        <v>36</v>
      </c>
    </row>
    <row r="32" spans="1:3" x14ac:dyDescent="0.4">
      <c r="A32" s="23">
        <v>750</v>
      </c>
      <c r="B32" s="18" t="s">
        <v>100</v>
      </c>
    </row>
    <row r="33" spans="1:2" x14ac:dyDescent="0.4">
      <c r="A33" s="23">
        <v>760</v>
      </c>
      <c r="B33" s="18" t="s">
        <v>101</v>
      </c>
    </row>
    <row r="34" spans="1:2" x14ac:dyDescent="0.4">
      <c r="A34" s="23">
        <v>800</v>
      </c>
      <c r="B34" s="18" t="s">
        <v>102</v>
      </c>
    </row>
    <row r="35" spans="1:2" x14ac:dyDescent="0.4">
      <c r="A35" s="23">
        <v>820</v>
      </c>
      <c r="B35" s="18" t="s">
        <v>103</v>
      </c>
    </row>
    <row r="36" spans="1:2" x14ac:dyDescent="0.4">
      <c r="A36" s="24">
        <v>1000</v>
      </c>
      <c r="B36" s="18" t="s">
        <v>37</v>
      </c>
    </row>
    <row r="37" spans="1:2" x14ac:dyDescent="0.4">
      <c r="A37" s="24">
        <v>1050</v>
      </c>
      <c r="B37" s="18" t="s">
        <v>38</v>
      </c>
    </row>
    <row r="38" spans="1:2" x14ac:dyDescent="0.4">
      <c r="A38" s="24">
        <v>1060</v>
      </c>
      <c r="B38" s="18" t="s">
        <v>39</v>
      </c>
    </row>
    <row r="39" spans="1:2" x14ac:dyDescent="0.4">
      <c r="A39" s="24">
        <v>1070</v>
      </c>
      <c r="B39" s="18" t="s">
        <v>40</v>
      </c>
    </row>
    <row r="40" spans="1:2" x14ac:dyDescent="0.4">
      <c r="A40" s="24">
        <v>1080</v>
      </c>
      <c r="B40" s="18" t="s">
        <v>41</v>
      </c>
    </row>
    <row r="41" spans="1:2" x14ac:dyDescent="0.4">
      <c r="A41" s="24">
        <v>1090</v>
      </c>
      <c r="B41" s="18" t="s">
        <v>104</v>
      </c>
    </row>
    <row r="42" spans="1:2" x14ac:dyDescent="0.4">
      <c r="A42" s="24">
        <v>1100</v>
      </c>
      <c r="B42" s="18" t="s">
        <v>42</v>
      </c>
    </row>
    <row r="43" spans="1:2" x14ac:dyDescent="0.4">
      <c r="A43" s="24">
        <v>1150</v>
      </c>
      <c r="B43" s="18" t="s">
        <v>105</v>
      </c>
    </row>
    <row r="44" spans="1:2" x14ac:dyDescent="0.4">
      <c r="A44" s="24">
        <v>1180</v>
      </c>
      <c r="B44" s="18" t="s">
        <v>106</v>
      </c>
    </row>
    <row r="45" spans="1:2" x14ac:dyDescent="0.4">
      <c r="A45" s="24">
        <v>1200</v>
      </c>
      <c r="B45" s="18" t="s">
        <v>43</v>
      </c>
    </row>
    <row r="46" spans="1:2" x14ac:dyDescent="0.4">
      <c r="A46" s="24">
        <v>1240</v>
      </c>
      <c r="B46" s="18" t="s">
        <v>44</v>
      </c>
    </row>
    <row r="47" spans="1:2" x14ac:dyDescent="0.4">
      <c r="A47" s="24">
        <v>1260</v>
      </c>
      <c r="B47" s="18" t="s">
        <v>45</v>
      </c>
    </row>
    <row r="48" spans="1:2" x14ac:dyDescent="0.4">
      <c r="A48" s="24">
        <v>1270</v>
      </c>
      <c r="B48" s="18" t="s">
        <v>46</v>
      </c>
    </row>
    <row r="49" spans="1:2" x14ac:dyDescent="0.4">
      <c r="A49" s="24">
        <v>1280</v>
      </c>
      <c r="B49" s="18" t="s">
        <v>47</v>
      </c>
    </row>
    <row r="50" spans="1:2" x14ac:dyDescent="0.4">
      <c r="A50" s="24">
        <v>1300</v>
      </c>
      <c r="B50" s="18" t="s">
        <v>107</v>
      </c>
    </row>
    <row r="51" spans="1:2" x14ac:dyDescent="0.4">
      <c r="A51" s="24">
        <v>1350</v>
      </c>
      <c r="B51" s="18" t="s">
        <v>108</v>
      </c>
    </row>
    <row r="52" spans="1:2" x14ac:dyDescent="0.4">
      <c r="A52" s="24">
        <v>1400</v>
      </c>
      <c r="B52" s="18" t="s">
        <v>48</v>
      </c>
    </row>
    <row r="53" spans="1:2" x14ac:dyDescent="0.4">
      <c r="A53" s="24">
        <v>1500</v>
      </c>
      <c r="B53" s="18" t="s">
        <v>49</v>
      </c>
    </row>
    <row r="54" spans="1:2" x14ac:dyDescent="0.4">
      <c r="A54" s="24">
        <v>1520</v>
      </c>
      <c r="B54" s="18" t="s">
        <v>50</v>
      </c>
    </row>
    <row r="55" spans="1:2" x14ac:dyDescent="0.4">
      <c r="A55" s="24">
        <v>1540</v>
      </c>
      <c r="B55" s="18" t="s">
        <v>109</v>
      </c>
    </row>
    <row r="56" spans="1:2" x14ac:dyDescent="0.4">
      <c r="A56" s="24">
        <v>1600</v>
      </c>
      <c r="B56" s="18" t="s">
        <v>51</v>
      </c>
    </row>
    <row r="57" spans="1:2" x14ac:dyDescent="0.4">
      <c r="A57" s="24">
        <v>1650</v>
      </c>
      <c r="B57" s="18" t="s">
        <v>52</v>
      </c>
    </row>
    <row r="58" spans="1:2" x14ac:dyDescent="0.4">
      <c r="A58" s="24">
        <v>1660</v>
      </c>
      <c r="B58" s="18" t="s">
        <v>53</v>
      </c>
    </row>
    <row r="59" spans="1:2" x14ac:dyDescent="0.4">
      <c r="A59" s="24">
        <v>1665</v>
      </c>
      <c r="B59" s="18" t="s">
        <v>110</v>
      </c>
    </row>
    <row r="60" spans="1:2" x14ac:dyDescent="0.4">
      <c r="A60" s="24">
        <v>1680</v>
      </c>
      <c r="B60" s="18" t="s">
        <v>54</v>
      </c>
    </row>
    <row r="61" spans="1:2" x14ac:dyDescent="0.4">
      <c r="A61" s="24">
        <v>3000</v>
      </c>
      <c r="B61" s="18" t="s">
        <v>55</v>
      </c>
    </row>
    <row r="62" spans="1:2" x14ac:dyDescent="0.4">
      <c r="A62" s="24">
        <v>3100</v>
      </c>
      <c r="B62" s="18" t="s">
        <v>111</v>
      </c>
    </row>
    <row r="63" spans="1:2" x14ac:dyDescent="0.4">
      <c r="A63" s="24">
        <v>3200</v>
      </c>
      <c r="B63" s="18" t="s">
        <v>112</v>
      </c>
    </row>
    <row r="64" spans="1:2" x14ac:dyDescent="0.4">
      <c r="A64" s="24">
        <v>3300</v>
      </c>
      <c r="B64" s="18" t="s">
        <v>113</v>
      </c>
    </row>
    <row r="65" spans="1:2" x14ac:dyDescent="0.4">
      <c r="A65" s="24">
        <v>4000</v>
      </c>
      <c r="B65" s="18" t="s">
        <v>56</v>
      </c>
    </row>
    <row r="66" spans="1:2" x14ac:dyDescent="0.4">
      <c r="A66" s="24">
        <v>4050</v>
      </c>
      <c r="B66" s="18" t="s">
        <v>57</v>
      </c>
    </row>
    <row r="67" spans="1:2" x14ac:dyDescent="0.4">
      <c r="A67" s="24">
        <v>4070</v>
      </c>
      <c r="B67" s="18" t="s">
        <v>297</v>
      </c>
    </row>
    <row r="68" spans="1:2" x14ac:dyDescent="0.4">
      <c r="A68" s="24">
        <v>4100</v>
      </c>
      <c r="B68" s="18" t="s">
        <v>58</v>
      </c>
    </row>
    <row r="69" spans="1:2" x14ac:dyDescent="0.4">
      <c r="A69" s="24">
        <v>4120</v>
      </c>
      <c r="B69" s="18" t="s">
        <v>59</v>
      </c>
    </row>
    <row r="70" spans="1:2" x14ac:dyDescent="0.4">
      <c r="A70" s="24">
        <v>4150</v>
      </c>
      <c r="B70" s="18" t="s">
        <v>114</v>
      </c>
    </row>
    <row r="71" spans="1:2" x14ac:dyDescent="0.4">
      <c r="A71" s="24">
        <v>4200</v>
      </c>
      <c r="B71" s="18" t="s">
        <v>60</v>
      </c>
    </row>
    <row r="72" spans="1:2" x14ac:dyDescent="0.4">
      <c r="A72" s="24">
        <v>4250</v>
      </c>
      <c r="B72" s="18" t="s">
        <v>61</v>
      </c>
    </row>
    <row r="73" spans="1:2" x14ac:dyDescent="0.4">
      <c r="A73" s="24">
        <v>4300</v>
      </c>
      <c r="B73" s="18" t="s">
        <v>62</v>
      </c>
    </row>
    <row r="74" spans="1:2" x14ac:dyDescent="0.4">
      <c r="A74" s="24">
        <v>4350</v>
      </c>
      <c r="B74" s="18" t="s">
        <v>63</v>
      </c>
    </row>
    <row r="75" spans="1:2" x14ac:dyDescent="0.4">
      <c r="A75" s="24">
        <v>4400</v>
      </c>
      <c r="B75" s="18" t="s">
        <v>64</v>
      </c>
    </row>
    <row r="76" spans="1:2" x14ac:dyDescent="0.4">
      <c r="A76" s="24">
        <v>4500</v>
      </c>
      <c r="B76" s="18" t="s">
        <v>115</v>
      </c>
    </row>
    <row r="77" spans="1:2" x14ac:dyDescent="0.4">
      <c r="A77" s="24">
        <v>4600</v>
      </c>
      <c r="B77" s="18" t="s">
        <v>65</v>
      </c>
    </row>
    <row r="78" spans="1:2" x14ac:dyDescent="0.4">
      <c r="A78" s="24">
        <v>4650</v>
      </c>
      <c r="B78" s="18" t="s">
        <v>66</v>
      </c>
    </row>
    <row r="79" spans="1:2" x14ac:dyDescent="0.4">
      <c r="A79" s="24">
        <v>4700</v>
      </c>
      <c r="B79" s="18" t="s">
        <v>76</v>
      </c>
    </row>
    <row r="80" spans="1:2" x14ac:dyDescent="0.4">
      <c r="A80" s="24">
        <v>4750</v>
      </c>
      <c r="B80" s="18" t="s">
        <v>116</v>
      </c>
    </row>
    <row r="81" spans="1:2" x14ac:dyDescent="0.4">
      <c r="A81" s="24">
        <v>4800</v>
      </c>
      <c r="B81" s="18" t="s">
        <v>117</v>
      </c>
    </row>
    <row r="82" spans="1:2" x14ac:dyDescent="0.4">
      <c r="A82" s="24">
        <v>4950</v>
      </c>
      <c r="B82" s="18" t="s">
        <v>118</v>
      </c>
    </row>
    <row r="83" spans="1:2" x14ac:dyDescent="0.4">
      <c r="A83" s="24">
        <v>4960</v>
      </c>
      <c r="B83" s="18" t="s">
        <v>67</v>
      </c>
    </row>
    <row r="84" spans="1:2" x14ac:dyDescent="0.4">
      <c r="A84" s="24">
        <v>4970</v>
      </c>
      <c r="B84" s="18" t="s">
        <v>68</v>
      </c>
    </row>
    <row r="85" spans="1:2" x14ac:dyDescent="0.4">
      <c r="A85" s="24">
        <v>4990</v>
      </c>
      <c r="B85" s="18" t="s">
        <v>69</v>
      </c>
    </row>
    <row r="86" spans="1:2" x14ac:dyDescent="0.4">
      <c r="A86" s="24">
        <v>7000</v>
      </c>
      <c r="B86" s="18" t="s">
        <v>70</v>
      </c>
    </row>
    <row r="87" spans="1:2" x14ac:dyDescent="0.4">
      <c r="A87" s="24">
        <v>7400</v>
      </c>
      <c r="B87" s="18" t="s">
        <v>119</v>
      </c>
    </row>
    <row r="88" spans="1:2" x14ac:dyDescent="0.4">
      <c r="A88" s="24">
        <v>7500</v>
      </c>
      <c r="B88" s="18" t="s">
        <v>120</v>
      </c>
    </row>
    <row r="89" spans="1:2" x14ac:dyDescent="0.4">
      <c r="A89" s="24">
        <v>8200</v>
      </c>
      <c r="B89" s="18" t="s">
        <v>71</v>
      </c>
    </row>
    <row r="90" spans="1:2" x14ac:dyDescent="0.4">
      <c r="A90" s="24">
        <v>8300</v>
      </c>
      <c r="B90" s="18" t="s">
        <v>121</v>
      </c>
    </row>
    <row r="91" spans="1:2" x14ac:dyDescent="0.4">
      <c r="A91" s="24">
        <v>8400</v>
      </c>
      <c r="B91" s="18" t="s">
        <v>72</v>
      </c>
    </row>
    <row r="92" spans="1:2" x14ac:dyDescent="0.4">
      <c r="A92" s="24">
        <v>8500</v>
      </c>
      <c r="B92" s="18" t="s">
        <v>73</v>
      </c>
    </row>
    <row r="93" spans="1:2" x14ac:dyDescent="0.4">
      <c r="A93" s="24">
        <v>8550</v>
      </c>
      <c r="B93" s="18" t="s">
        <v>74</v>
      </c>
    </row>
    <row r="94" spans="1:2" x14ac:dyDescent="0.4">
      <c r="A94" s="24">
        <v>8600</v>
      </c>
      <c r="B94" s="18" t="s">
        <v>122</v>
      </c>
    </row>
    <row r="95" spans="1:2" x14ac:dyDescent="0.4">
      <c r="A95" s="24">
        <v>9000</v>
      </c>
      <c r="B95" s="18" t="s">
        <v>123</v>
      </c>
    </row>
    <row r="96" spans="1:2" x14ac:dyDescent="0.4">
      <c r="A96" s="24">
        <v>9100</v>
      </c>
      <c r="B96" s="18" t="s">
        <v>75</v>
      </c>
    </row>
    <row r="97" spans="1:3" x14ac:dyDescent="0.4">
      <c r="A97" s="24">
        <v>9600</v>
      </c>
      <c r="B97" s="18" t="s">
        <v>92</v>
      </c>
    </row>
    <row r="98" spans="1:3" x14ac:dyDescent="0.4">
      <c r="A98" s="44">
        <v>1320</v>
      </c>
      <c r="B98" s="43" t="s">
        <v>137</v>
      </c>
      <c r="C98" s="43" t="s">
        <v>134</v>
      </c>
    </row>
    <row r="99" spans="1:3" x14ac:dyDescent="0.4">
      <c r="A99" s="44">
        <v>3150</v>
      </c>
      <c r="B99" s="43" t="s">
        <v>136</v>
      </c>
      <c r="C99" s="43" t="s">
        <v>135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B2F81-114C-4B83-8549-7CEF9ECDD410}">
  <dimension ref="A1:K75"/>
  <sheetViews>
    <sheetView showGridLines="0" topLeftCell="A50" zoomScale="85" zoomScaleNormal="85" workbookViewId="0">
      <selection activeCell="G28" sqref="G28:I28"/>
    </sheetView>
  </sheetViews>
  <sheetFormatPr defaultColWidth="8.86328125" defaultRowHeight="15" x14ac:dyDescent="0.4"/>
  <cols>
    <col min="1" max="1" width="2.86328125" style="18" customWidth="1"/>
    <col min="2" max="2" width="15" style="18" customWidth="1"/>
    <col min="3" max="4" width="12.73046875" style="18" customWidth="1"/>
    <col min="5" max="5" width="18.265625" style="18" customWidth="1"/>
    <col min="6" max="6" width="13" style="18" customWidth="1"/>
    <col min="7" max="7" width="11.3984375" style="18" customWidth="1"/>
    <col min="8" max="8" width="11" style="18" customWidth="1"/>
    <col min="9" max="9" width="12.3984375" style="18" customWidth="1"/>
    <col min="10" max="10" width="12.59765625" style="18" customWidth="1"/>
    <col min="11" max="11" width="13" style="18" customWidth="1"/>
    <col min="12" max="12" width="10.73046875" style="18" customWidth="1"/>
    <col min="13" max="13" width="2.3984375" style="18" customWidth="1"/>
    <col min="14" max="16384" width="8.86328125" style="18"/>
  </cols>
  <sheetData>
    <row r="1" spans="1:11" x14ac:dyDescent="0.4">
      <c r="B1" s="1" t="s">
        <v>194</v>
      </c>
      <c r="D1" s="1" t="s">
        <v>140</v>
      </c>
    </row>
    <row r="2" spans="1:11" x14ac:dyDescent="0.4">
      <c r="B2" s="1"/>
      <c r="D2" s="1"/>
    </row>
    <row r="3" spans="1:11" x14ac:dyDescent="0.4">
      <c r="B3" s="1" t="s">
        <v>141</v>
      </c>
      <c r="D3" s="1"/>
    </row>
    <row r="4" spans="1:11" x14ac:dyDescent="0.4">
      <c r="A4" s="18" t="s">
        <v>17</v>
      </c>
      <c r="B4" s="2" t="s">
        <v>124</v>
      </c>
    </row>
    <row r="5" spans="1:11" ht="7.15" customHeight="1" x14ac:dyDescent="0.4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x14ac:dyDescent="0.4">
      <c r="A6" s="3"/>
      <c r="B6" s="5" t="s">
        <v>125</v>
      </c>
      <c r="C6" s="3"/>
      <c r="D6" s="3"/>
      <c r="E6" s="3"/>
      <c r="F6" s="3"/>
      <c r="G6" s="3"/>
      <c r="H6" s="3"/>
      <c r="I6" s="3"/>
      <c r="J6" s="3"/>
      <c r="K6" s="3"/>
    </row>
    <row r="7" spans="1:11" ht="6" customHeight="1" x14ac:dyDescent="0.4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18" customHeight="1" x14ac:dyDescent="0.4">
      <c r="A8" s="3"/>
      <c r="B8" s="26" t="s">
        <v>6</v>
      </c>
      <c r="C8" s="90">
        <v>14012</v>
      </c>
      <c r="D8" s="141" t="s">
        <v>195</v>
      </c>
      <c r="E8" s="141"/>
      <c r="F8" s="3"/>
      <c r="G8" s="3"/>
      <c r="H8" s="3"/>
      <c r="I8" s="3"/>
      <c r="J8" s="3"/>
      <c r="K8" s="3"/>
    </row>
    <row r="9" spans="1:11" ht="10.9" customHeight="1" x14ac:dyDescent="0.4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ht="18" customHeight="1" x14ac:dyDescent="0.4">
      <c r="A10" s="3"/>
      <c r="B10" s="26" t="s">
        <v>0</v>
      </c>
      <c r="C10" s="27">
        <v>50</v>
      </c>
      <c r="D10" s="4"/>
      <c r="E10" s="26" t="s">
        <v>9</v>
      </c>
      <c r="F10" s="27" t="s">
        <v>298</v>
      </c>
      <c r="G10" s="28"/>
      <c r="H10" s="142" t="s">
        <v>10</v>
      </c>
      <c r="I10" s="142"/>
      <c r="J10" s="27" t="s">
        <v>299</v>
      </c>
      <c r="K10" s="3"/>
    </row>
    <row r="11" spans="1:11" ht="18" customHeight="1" x14ac:dyDescent="0.4">
      <c r="A11" s="3"/>
      <c r="B11" s="26" t="s">
        <v>7</v>
      </c>
      <c r="C11" s="91" t="s">
        <v>196</v>
      </c>
      <c r="D11" s="4"/>
      <c r="E11" s="26" t="s">
        <v>24</v>
      </c>
      <c r="F11" s="93" t="s">
        <v>197</v>
      </c>
      <c r="G11" s="4"/>
      <c r="H11" s="142" t="s">
        <v>1</v>
      </c>
      <c r="I11" s="142"/>
      <c r="J11" s="92">
        <v>45307</v>
      </c>
      <c r="K11" s="3"/>
    </row>
    <row r="12" spans="1:11" ht="18" customHeight="1" x14ac:dyDescent="0.4">
      <c r="A12" s="3"/>
      <c r="B12" s="26" t="s">
        <v>8</v>
      </c>
      <c r="C12" s="92">
        <v>45337</v>
      </c>
      <c r="D12" s="29"/>
      <c r="E12" s="26" t="s">
        <v>5</v>
      </c>
      <c r="F12" s="94">
        <v>25198</v>
      </c>
      <c r="G12" s="30"/>
      <c r="H12" s="142" t="s">
        <v>11</v>
      </c>
      <c r="I12" s="142"/>
      <c r="J12" s="95">
        <f>I17+J17</f>
        <v>2874.96</v>
      </c>
      <c r="K12" s="3" t="s">
        <v>12</v>
      </c>
    </row>
    <row r="13" spans="1:11" ht="5.45" customHeight="1" x14ac:dyDescent="0.4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x14ac:dyDescent="0.4">
      <c r="A14" s="3"/>
      <c r="B14" s="31" t="s">
        <v>13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 ht="6.6" customHeight="1" x14ac:dyDescent="0.4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30" x14ac:dyDescent="0.4">
      <c r="A16" s="4"/>
      <c r="B16" s="47" t="s">
        <v>126</v>
      </c>
      <c r="C16" s="47" t="s">
        <v>2</v>
      </c>
      <c r="D16" s="47" t="s">
        <v>127</v>
      </c>
      <c r="E16" s="47" t="s">
        <v>128</v>
      </c>
      <c r="F16" s="47" t="s">
        <v>3</v>
      </c>
      <c r="G16" s="47" t="s">
        <v>20</v>
      </c>
      <c r="H16" s="47" t="s">
        <v>91</v>
      </c>
      <c r="I16" s="47" t="s">
        <v>11</v>
      </c>
      <c r="J16" s="47" t="s">
        <v>4</v>
      </c>
      <c r="K16" s="4"/>
    </row>
    <row r="17" spans="1:11" ht="18" customHeight="1" x14ac:dyDescent="0.4">
      <c r="A17" s="3"/>
      <c r="B17" s="96">
        <v>30001</v>
      </c>
      <c r="C17" s="96">
        <v>3000</v>
      </c>
      <c r="D17" s="96">
        <v>12</v>
      </c>
      <c r="E17" s="97">
        <v>198</v>
      </c>
      <c r="F17" s="96">
        <v>1</v>
      </c>
      <c r="G17" s="98">
        <v>0.21</v>
      </c>
      <c r="H17" s="98" t="s">
        <v>198</v>
      </c>
      <c r="I17" s="97">
        <f>D17*E17</f>
        <v>2376</v>
      </c>
      <c r="J17" s="97">
        <f>I17*G17</f>
        <v>498.96</v>
      </c>
      <c r="K17" s="3"/>
    </row>
    <row r="18" spans="1:11" ht="18" customHeight="1" x14ac:dyDescent="0.4">
      <c r="A18" s="3"/>
      <c r="B18" s="10"/>
      <c r="C18" s="10"/>
      <c r="D18" s="10"/>
      <c r="E18" s="32"/>
      <c r="F18" s="10"/>
      <c r="G18" s="33"/>
      <c r="H18" s="33"/>
      <c r="I18" s="32"/>
      <c r="J18" s="32"/>
      <c r="K18" s="3"/>
    </row>
    <row r="19" spans="1:11" ht="10.9" customHeight="1" x14ac:dyDescent="0.4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10.9" customHeight="1" x14ac:dyDescent="0.4">
      <c r="B20" s="1"/>
      <c r="D20" s="1"/>
    </row>
    <row r="21" spans="1:11" x14ac:dyDescent="0.4">
      <c r="A21" s="18" t="s">
        <v>21</v>
      </c>
      <c r="B21" s="2" t="s">
        <v>129</v>
      </c>
      <c r="D21" s="1"/>
    </row>
    <row r="22" spans="1:11" x14ac:dyDescent="0.4">
      <c r="B22" s="143" t="s">
        <v>25</v>
      </c>
      <c r="C22" s="144"/>
      <c r="D22" s="144"/>
      <c r="E22" s="144"/>
      <c r="F22" s="144"/>
      <c r="G22" s="144"/>
      <c r="H22" s="144"/>
      <c r="I22" s="144"/>
      <c r="J22" s="144"/>
      <c r="K22" s="6" t="s">
        <v>26</v>
      </c>
    </row>
    <row r="23" spans="1:11" x14ac:dyDescent="0.4">
      <c r="B23" s="157" t="s">
        <v>27</v>
      </c>
      <c r="C23" s="158"/>
      <c r="D23" s="158"/>
      <c r="E23" s="159"/>
      <c r="F23" s="149" t="s">
        <v>23</v>
      </c>
      <c r="G23" s="151" t="s">
        <v>7</v>
      </c>
      <c r="H23" s="152"/>
      <c r="I23" s="153"/>
      <c r="J23" s="190" t="s">
        <v>15</v>
      </c>
      <c r="K23" s="184" t="s">
        <v>16</v>
      </c>
    </row>
    <row r="24" spans="1:11" ht="18" customHeight="1" x14ac:dyDescent="0.4">
      <c r="B24" s="46" t="s">
        <v>89</v>
      </c>
      <c r="C24" s="12" t="s">
        <v>90</v>
      </c>
      <c r="D24" s="12"/>
      <c r="E24" s="45"/>
      <c r="F24" s="150"/>
      <c r="G24" s="154"/>
      <c r="H24" s="155"/>
      <c r="I24" s="156"/>
      <c r="J24" s="191"/>
      <c r="K24" s="185"/>
    </row>
    <row r="25" spans="1:11" ht="18" customHeight="1" x14ac:dyDescent="0.4">
      <c r="B25" s="19">
        <v>3000</v>
      </c>
      <c r="C25" s="146" t="str">
        <f>_xlfn.XLOOKUP(B25,'H 2 aanwijzingen'!$A$19:$A$97,'H 2 aanwijzingen'!$B$19:$B$97,"",1)</f>
        <v>Voorraad goederen</v>
      </c>
      <c r="D25" s="147"/>
      <c r="E25" s="148"/>
      <c r="F25" s="7">
        <v>30001</v>
      </c>
      <c r="G25" s="134" t="s">
        <v>199</v>
      </c>
      <c r="H25" s="134"/>
      <c r="I25" s="134"/>
      <c r="J25" s="8">
        <v>2400</v>
      </c>
      <c r="K25" s="9"/>
    </row>
    <row r="26" spans="1:11" ht="18" customHeight="1" x14ac:dyDescent="0.4">
      <c r="B26" s="19">
        <v>1600</v>
      </c>
      <c r="C26" s="146" t="str">
        <f>_xlfn.XLOOKUP(B26,'H 2 aanwijzingen'!$A$19:$A$97,'H 2 aanwijzingen'!$B$19:$B$97,"",1)</f>
        <v>Te verrekenen omzetbelasting</v>
      </c>
      <c r="D26" s="147"/>
      <c r="E26" s="148"/>
      <c r="F26" s="7"/>
      <c r="G26" s="162" t="s">
        <v>195</v>
      </c>
      <c r="H26" s="163"/>
      <c r="I26" s="164"/>
      <c r="J26" s="8">
        <v>498.96</v>
      </c>
      <c r="K26" s="9"/>
    </row>
    <row r="27" spans="1:11" ht="18" customHeight="1" x14ac:dyDescent="0.4">
      <c r="B27" s="19">
        <v>1400</v>
      </c>
      <c r="C27" s="146" t="str">
        <f>_xlfn.XLOOKUP(B27,'H 2 aanwijzingen'!$A$19:$A$97,'H 2 aanwijzingen'!$B$19:$B$97,"",1)</f>
        <v>Crediteuren</v>
      </c>
      <c r="D27" s="147"/>
      <c r="E27" s="148"/>
      <c r="F27" s="7">
        <v>14012</v>
      </c>
      <c r="G27" s="186">
        <v>25198</v>
      </c>
      <c r="H27" s="187"/>
      <c r="I27" s="188"/>
      <c r="J27" s="8"/>
      <c r="K27" s="9">
        <v>2874.96</v>
      </c>
    </row>
    <row r="28" spans="1:11" ht="18" customHeight="1" x14ac:dyDescent="0.4">
      <c r="B28" s="19">
        <v>3300</v>
      </c>
      <c r="C28" s="146" t="str">
        <f>_xlfn.XLOOKUP(B28,'H 2 aanwijzingen'!$A$19:$A$97,'H 2 aanwijzingen'!$B$19:$B$97,"",1)</f>
        <v>Prijsverschillen bij inkoop</v>
      </c>
      <c r="D28" s="147"/>
      <c r="E28" s="148"/>
      <c r="F28" s="7"/>
      <c r="G28" s="189" t="s">
        <v>195</v>
      </c>
      <c r="H28" s="189"/>
      <c r="I28" s="189"/>
      <c r="J28" s="8"/>
      <c r="K28" s="9">
        <v>24</v>
      </c>
    </row>
    <row r="29" spans="1:11" ht="18" customHeight="1" x14ac:dyDescent="0.4">
      <c r="B29" s="19"/>
      <c r="C29" s="146" t="str">
        <f>_xlfn.XLOOKUP(B29,'H 2 aanwijzingen'!$A$19:$A$97,'H 2 aanwijzingen'!$B$19:$B$97,"",1)</f>
        <v/>
      </c>
      <c r="D29" s="147"/>
      <c r="E29" s="148"/>
      <c r="F29" s="7"/>
      <c r="G29" s="145"/>
      <c r="H29" s="145"/>
      <c r="I29" s="145"/>
      <c r="J29" s="8"/>
      <c r="K29" s="9"/>
    </row>
    <row r="30" spans="1:11" ht="15.6" customHeight="1" x14ac:dyDescent="0.4">
      <c r="B30" s="37"/>
      <c r="C30" s="38"/>
      <c r="D30" s="38"/>
      <c r="E30" s="38"/>
      <c r="F30" s="38"/>
      <c r="G30" s="39"/>
      <c r="H30" s="39"/>
      <c r="I30" s="39"/>
      <c r="J30" s="40"/>
      <c r="K30" s="40"/>
    </row>
    <row r="31" spans="1:11" ht="18" customHeight="1" x14ac:dyDescent="0.4">
      <c r="A31" s="18" t="s">
        <v>18</v>
      </c>
      <c r="B31" s="2" t="s">
        <v>130</v>
      </c>
      <c r="C31" s="38"/>
      <c r="D31" s="38"/>
      <c r="E31" s="38"/>
      <c r="F31" s="38"/>
      <c r="G31" s="39"/>
      <c r="H31" s="39"/>
      <c r="I31" s="39"/>
      <c r="J31" s="40"/>
      <c r="K31" s="40"/>
    </row>
    <row r="32" spans="1:11" ht="10.9" customHeight="1" x14ac:dyDescent="0.4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8" customHeight="1" x14ac:dyDescent="0.4">
      <c r="A33" s="3"/>
      <c r="B33" s="5" t="s">
        <v>125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ht="10.9" customHeight="1" x14ac:dyDescent="0.4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8" customHeight="1" x14ac:dyDescent="0.4">
      <c r="A35" s="3"/>
      <c r="B35" s="26" t="s">
        <v>6</v>
      </c>
      <c r="C35" s="90">
        <v>14012</v>
      </c>
      <c r="D35" s="141" t="s">
        <v>195</v>
      </c>
      <c r="E35" s="141"/>
      <c r="F35" s="3"/>
      <c r="G35" s="3"/>
      <c r="H35" s="3"/>
      <c r="I35" s="3"/>
      <c r="J35" s="3"/>
      <c r="K35" s="3"/>
    </row>
    <row r="36" spans="1:11" ht="10.9" customHeight="1" x14ac:dyDescent="0.4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8" customHeight="1" x14ac:dyDescent="0.4">
      <c r="A37" s="3"/>
      <c r="B37" s="26" t="s">
        <v>0</v>
      </c>
      <c r="C37" s="27">
        <v>50</v>
      </c>
      <c r="D37" s="4"/>
      <c r="E37" s="26" t="s">
        <v>9</v>
      </c>
      <c r="F37" s="27" t="s">
        <v>298</v>
      </c>
      <c r="G37" s="28"/>
      <c r="H37" s="142" t="s">
        <v>10</v>
      </c>
      <c r="I37" s="142"/>
      <c r="J37" s="27" t="s">
        <v>300</v>
      </c>
      <c r="K37" s="3"/>
    </row>
    <row r="38" spans="1:11" ht="18" customHeight="1" x14ac:dyDescent="0.4">
      <c r="A38" s="3"/>
      <c r="B38" s="26" t="s">
        <v>7</v>
      </c>
      <c r="C38" s="91" t="s">
        <v>200</v>
      </c>
      <c r="D38" s="4"/>
      <c r="E38" s="26" t="s">
        <v>24</v>
      </c>
      <c r="F38" s="93" t="s">
        <v>197</v>
      </c>
      <c r="G38" s="4"/>
      <c r="H38" s="142" t="s">
        <v>1</v>
      </c>
      <c r="I38" s="142"/>
      <c r="J38" s="92">
        <v>45309</v>
      </c>
      <c r="K38" s="3"/>
    </row>
    <row r="39" spans="1:11" ht="18" customHeight="1" x14ac:dyDescent="0.4">
      <c r="A39" s="3"/>
      <c r="B39" s="26" t="s">
        <v>8</v>
      </c>
      <c r="C39" s="92">
        <v>45339</v>
      </c>
      <c r="D39" s="29"/>
      <c r="E39" s="26" t="s">
        <v>5</v>
      </c>
      <c r="F39" s="94">
        <v>25200</v>
      </c>
      <c r="G39" s="30"/>
      <c r="H39" s="142" t="s">
        <v>11</v>
      </c>
      <c r="I39" s="142"/>
      <c r="J39" s="95">
        <f>I44+J44</f>
        <v>-239.57999999999998</v>
      </c>
      <c r="K39" s="3" t="s">
        <v>12</v>
      </c>
    </row>
    <row r="40" spans="1:11" ht="9" customHeight="1" x14ac:dyDescent="0.4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8" customHeight="1" x14ac:dyDescent="0.4">
      <c r="A41" s="3"/>
      <c r="B41" s="31" t="s">
        <v>13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8.4499999999999993" customHeight="1" x14ac:dyDescent="0.4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31.15" customHeight="1" x14ac:dyDescent="0.4">
      <c r="A43" s="4"/>
      <c r="B43" s="47" t="s">
        <v>126</v>
      </c>
      <c r="C43" s="47" t="s">
        <v>2</v>
      </c>
      <c r="D43" s="47" t="s">
        <v>127</v>
      </c>
      <c r="E43" s="47" t="s">
        <v>128</v>
      </c>
      <c r="F43" s="47" t="s">
        <v>3</v>
      </c>
      <c r="G43" s="47" t="s">
        <v>20</v>
      </c>
      <c r="H43" s="47" t="s">
        <v>142</v>
      </c>
      <c r="I43" s="47" t="s">
        <v>11</v>
      </c>
      <c r="J43" s="47" t="s">
        <v>4</v>
      </c>
      <c r="K43" s="4"/>
    </row>
    <row r="44" spans="1:11" ht="18" customHeight="1" x14ac:dyDescent="0.4">
      <c r="A44" s="3"/>
      <c r="B44" s="96">
        <v>30001</v>
      </c>
      <c r="C44" s="96">
        <v>3000</v>
      </c>
      <c r="D44" s="96">
        <v>-1</v>
      </c>
      <c r="E44" s="97">
        <v>198</v>
      </c>
      <c r="F44" s="96">
        <v>1</v>
      </c>
      <c r="G44" s="98">
        <v>0.21</v>
      </c>
      <c r="H44" s="98" t="s">
        <v>198</v>
      </c>
      <c r="I44" s="97">
        <f>D44*E44</f>
        <v>-198</v>
      </c>
      <c r="J44" s="97">
        <f>I44*G44</f>
        <v>-41.58</v>
      </c>
      <c r="K44" s="3"/>
    </row>
    <row r="45" spans="1:11" ht="18" customHeight="1" x14ac:dyDescent="0.4">
      <c r="A45" s="3"/>
      <c r="B45" s="10"/>
      <c r="C45" s="10"/>
      <c r="D45" s="10"/>
      <c r="E45" s="32"/>
      <c r="F45" s="10"/>
      <c r="G45" s="33"/>
      <c r="H45" s="33"/>
      <c r="I45" s="32"/>
      <c r="J45" s="32"/>
      <c r="K45" s="3"/>
    </row>
    <row r="46" spans="1:11" ht="10.9" customHeight="1" x14ac:dyDescent="0.4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5.6" customHeight="1" x14ac:dyDescent="0.4">
      <c r="B47" s="37"/>
      <c r="C47" s="38"/>
      <c r="D47" s="38"/>
      <c r="E47" s="38"/>
      <c r="F47" s="38"/>
      <c r="G47" s="39"/>
      <c r="H47" s="39"/>
      <c r="I47" s="39"/>
      <c r="J47" s="40"/>
      <c r="K47" s="40"/>
    </row>
    <row r="48" spans="1:11" ht="18" customHeight="1" x14ac:dyDescent="0.4">
      <c r="A48" s="2" t="s">
        <v>19</v>
      </c>
      <c r="B48" s="2" t="s">
        <v>131</v>
      </c>
      <c r="D48" s="1"/>
    </row>
    <row r="49" spans="1:11" ht="18" customHeight="1" x14ac:dyDescent="0.4">
      <c r="B49" s="143" t="s">
        <v>25</v>
      </c>
      <c r="C49" s="144"/>
      <c r="D49" s="144"/>
      <c r="E49" s="144"/>
      <c r="F49" s="144"/>
      <c r="G49" s="144"/>
      <c r="H49" s="144"/>
      <c r="I49" s="144"/>
      <c r="J49" s="144"/>
      <c r="K49" s="6" t="s">
        <v>26</v>
      </c>
    </row>
    <row r="50" spans="1:11" ht="18" customHeight="1" x14ac:dyDescent="0.4">
      <c r="B50" s="157" t="s">
        <v>27</v>
      </c>
      <c r="C50" s="158"/>
      <c r="D50" s="158"/>
      <c r="E50" s="159"/>
      <c r="F50" s="149" t="s">
        <v>23</v>
      </c>
      <c r="G50" s="151" t="s">
        <v>7</v>
      </c>
      <c r="H50" s="152"/>
      <c r="I50" s="153"/>
      <c r="J50" s="190" t="s">
        <v>15</v>
      </c>
      <c r="K50" s="184" t="s">
        <v>16</v>
      </c>
    </row>
    <row r="51" spans="1:11" ht="18" customHeight="1" x14ac:dyDescent="0.4">
      <c r="B51" s="46" t="s">
        <v>89</v>
      </c>
      <c r="C51" s="12" t="s">
        <v>90</v>
      </c>
      <c r="D51" s="12"/>
      <c r="E51" s="45"/>
      <c r="F51" s="150"/>
      <c r="G51" s="154"/>
      <c r="H51" s="155"/>
      <c r="I51" s="156"/>
      <c r="J51" s="191"/>
      <c r="K51" s="185"/>
    </row>
    <row r="52" spans="1:11" ht="18" customHeight="1" x14ac:dyDescent="0.4">
      <c r="B52" s="19">
        <v>3000</v>
      </c>
      <c r="C52" s="146" t="str">
        <f>_xlfn.XLOOKUP(B52,'H 2 aanwijzingen'!$A$19:$A$97,'H 2 aanwijzingen'!$B$19:$B$97,"",1)</f>
        <v>Voorraad goederen</v>
      </c>
      <c r="D52" s="147"/>
      <c r="E52" s="148"/>
      <c r="F52" s="7">
        <v>3000</v>
      </c>
      <c r="G52" s="134" t="s">
        <v>201</v>
      </c>
      <c r="H52" s="134"/>
      <c r="I52" s="134"/>
      <c r="J52" s="8"/>
      <c r="K52" s="9">
        <v>200</v>
      </c>
    </row>
    <row r="53" spans="1:11" ht="18" customHeight="1" x14ac:dyDescent="0.4">
      <c r="B53" s="19">
        <v>1600</v>
      </c>
      <c r="C53" s="146" t="str">
        <f>_xlfn.XLOOKUP(B53,'H 2 aanwijzingen'!$A$19:$A$97,'H 2 aanwijzingen'!$B$19:$B$97,"",1)</f>
        <v>Te verrekenen omzetbelasting</v>
      </c>
      <c r="D53" s="147"/>
      <c r="E53" s="148"/>
      <c r="F53" s="7"/>
      <c r="G53" s="162" t="s">
        <v>195</v>
      </c>
      <c r="H53" s="163"/>
      <c r="I53" s="164"/>
      <c r="J53" s="8"/>
      <c r="K53" s="9">
        <v>41.58</v>
      </c>
    </row>
    <row r="54" spans="1:11" ht="18" customHeight="1" x14ac:dyDescent="0.4">
      <c r="B54" s="19">
        <v>1400</v>
      </c>
      <c r="C54" s="146" t="str">
        <f>_xlfn.XLOOKUP(B54,'H 2 aanwijzingen'!$A$19:$A$97,'H 2 aanwijzingen'!$B$19:$B$97,"",1)</f>
        <v>Crediteuren</v>
      </c>
      <c r="D54" s="147"/>
      <c r="E54" s="148"/>
      <c r="F54" s="7">
        <v>14012</v>
      </c>
      <c r="G54" s="138">
        <v>25200</v>
      </c>
      <c r="H54" s="139"/>
      <c r="I54" s="140"/>
      <c r="J54" s="8">
        <v>239.58</v>
      </c>
      <c r="K54" s="9"/>
    </row>
    <row r="55" spans="1:11" ht="18" customHeight="1" x14ac:dyDescent="0.4">
      <c r="B55" s="19">
        <v>3300</v>
      </c>
      <c r="C55" s="146" t="str">
        <f>_xlfn.XLOOKUP(B55,'H 2 aanwijzingen'!$A$19:$A$97,'H 2 aanwijzingen'!$B$19:$B$97,"",1)</f>
        <v>Prijsverschillen bij inkoop</v>
      </c>
      <c r="D55" s="147"/>
      <c r="E55" s="148"/>
      <c r="F55" s="7"/>
      <c r="G55" s="138" t="s">
        <v>195</v>
      </c>
      <c r="H55" s="139"/>
      <c r="I55" s="140"/>
      <c r="J55" s="8">
        <v>2</v>
      </c>
      <c r="K55" s="9"/>
    </row>
    <row r="56" spans="1:11" ht="18" customHeight="1" x14ac:dyDescent="0.4">
      <c r="B56" s="19"/>
      <c r="C56" s="146" t="str">
        <f>_xlfn.XLOOKUP(B56,'H 2 aanwijzingen'!$A$19:$A$97,'H 2 aanwijzingen'!$B$19:$B$97,"",1)</f>
        <v/>
      </c>
      <c r="D56" s="147"/>
      <c r="E56" s="148"/>
      <c r="F56" s="7"/>
      <c r="G56" s="145"/>
      <c r="H56" s="145"/>
      <c r="I56" s="145"/>
      <c r="J56" s="8"/>
      <c r="K56" s="9"/>
    </row>
    <row r="57" spans="1:11" ht="15.6" customHeight="1" x14ac:dyDescent="0.4">
      <c r="B57" s="41"/>
      <c r="C57" s="16"/>
      <c r="D57" s="16"/>
      <c r="E57" s="16"/>
      <c r="F57" s="13"/>
      <c r="G57" s="42"/>
      <c r="H57" s="42"/>
      <c r="I57" s="42"/>
      <c r="J57" s="14"/>
      <c r="K57" s="15"/>
    </row>
    <row r="58" spans="1:11" ht="18" customHeight="1" x14ac:dyDescent="0.4">
      <c r="A58" s="2" t="s">
        <v>132</v>
      </c>
      <c r="B58" s="2" t="s">
        <v>133</v>
      </c>
      <c r="C58" s="38"/>
      <c r="D58" s="38"/>
      <c r="E58" s="38"/>
      <c r="F58" s="38"/>
      <c r="G58" s="39"/>
      <c r="H58" s="39"/>
      <c r="I58" s="39"/>
      <c r="J58" s="40"/>
      <c r="K58" s="40"/>
    </row>
    <row r="59" spans="1:11" ht="18" customHeight="1" x14ac:dyDescent="0.4">
      <c r="B59" s="160" t="s">
        <v>25</v>
      </c>
      <c r="C59" s="161"/>
      <c r="D59" s="161"/>
      <c r="E59" s="161"/>
      <c r="F59" s="161"/>
      <c r="G59" s="161"/>
      <c r="H59" s="161"/>
      <c r="I59" s="161"/>
      <c r="J59" s="161"/>
      <c r="K59" s="6" t="s">
        <v>26</v>
      </c>
    </row>
    <row r="60" spans="1:11" ht="18" customHeight="1" x14ac:dyDescent="0.4">
      <c r="B60" s="165" t="s">
        <v>27</v>
      </c>
      <c r="C60" s="166"/>
      <c r="D60" s="166"/>
      <c r="E60" s="167"/>
      <c r="F60" s="168" t="s">
        <v>23</v>
      </c>
      <c r="G60" s="170" t="s">
        <v>7</v>
      </c>
      <c r="H60" s="171"/>
      <c r="I60" s="172"/>
      <c r="J60" s="176" t="s">
        <v>15</v>
      </c>
      <c r="K60" s="132" t="s">
        <v>16</v>
      </c>
    </row>
    <row r="61" spans="1:11" ht="18" customHeight="1" x14ac:dyDescent="0.4">
      <c r="B61" s="48" t="s">
        <v>89</v>
      </c>
      <c r="C61" s="49" t="s">
        <v>90</v>
      </c>
      <c r="D61" s="49"/>
      <c r="E61" s="50"/>
      <c r="F61" s="169"/>
      <c r="G61" s="173"/>
      <c r="H61" s="174"/>
      <c r="I61" s="175"/>
      <c r="J61" s="177"/>
      <c r="K61" s="133"/>
    </row>
    <row r="62" spans="1:11" ht="18" customHeight="1" x14ac:dyDescent="0.4">
      <c r="B62" s="51">
        <v>1100</v>
      </c>
      <c r="C62" s="128" t="str">
        <f>_xlfn.XLOOKUP(B62,'H 2 aanwijzingen'!$A$19:$A$97,'H 2 aanwijzingen'!$B$19:$B$97,"",1)</f>
        <v>Debiteuren</v>
      </c>
      <c r="D62" s="129"/>
      <c r="E62" s="130"/>
      <c r="F62" s="52">
        <v>11020</v>
      </c>
      <c r="G62" s="138" t="s">
        <v>301</v>
      </c>
      <c r="H62" s="139"/>
      <c r="I62" s="140"/>
      <c r="J62" s="53">
        <v>4840</v>
      </c>
      <c r="K62" s="54"/>
    </row>
    <row r="63" spans="1:11" ht="18" customHeight="1" x14ac:dyDescent="0.4">
      <c r="B63" s="51">
        <v>8400</v>
      </c>
      <c r="C63" s="128" t="str">
        <f>_xlfn.XLOOKUP(B63,'H 2 aanwijzingen'!$A$19:$A$97,'H 2 aanwijzingen'!$B$19:$B$97,"",1)</f>
        <v>Omzet hoog tarief omzetbelasting</v>
      </c>
      <c r="D63" s="129"/>
      <c r="E63" s="130"/>
      <c r="F63" s="52"/>
      <c r="G63" s="162" t="s">
        <v>202</v>
      </c>
      <c r="H63" s="163"/>
      <c r="I63" s="164"/>
      <c r="J63" s="53"/>
      <c r="K63" s="54">
        <v>4000</v>
      </c>
    </row>
    <row r="64" spans="1:11" ht="18" customHeight="1" x14ac:dyDescent="0.4">
      <c r="B64" s="51">
        <v>1650</v>
      </c>
      <c r="C64" s="128" t="str">
        <f>_xlfn.XLOOKUP(B64,'H 2 aanwijzingen'!$A$19:$A$97,'H 2 aanwijzingen'!$B$19:$B$97,"",1)</f>
        <v>Verschuldigde omzetbelasting hoog</v>
      </c>
      <c r="D64" s="129"/>
      <c r="E64" s="130"/>
      <c r="F64" s="52"/>
      <c r="G64" s="162" t="s">
        <v>202</v>
      </c>
      <c r="H64" s="163"/>
      <c r="I64" s="164"/>
      <c r="J64" s="53"/>
      <c r="K64" s="54">
        <v>840</v>
      </c>
    </row>
    <row r="65" spans="2:11" ht="18" customHeight="1" x14ac:dyDescent="0.4">
      <c r="B65" s="59"/>
      <c r="C65" s="178" t="str">
        <f>_xlfn.XLOOKUP(B65,'H 2 aanwijzingen'!$A$19:$A$97,'H 2 aanwijzingen'!$B$19:$B$97,"",1)</f>
        <v/>
      </c>
      <c r="D65" s="179"/>
      <c r="E65" s="180"/>
      <c r="F65" s="60"/>
      <c r="G65" s="131"/>
      <c r="H65" s="131"/>
      <c r="I65" s="131"/>
      <c r="J65" s="53"/>
      <c r="K65" s="54"/>
    </row>
    <row r="66" spans="2:11" ht="18" customHeight="1" x14ac:dyDescent="0.4">
      <c r="B66" s="64"/>
      <c r="C66" s="181" t="str">
        <f>_xlfn.XLOOKUP(B66,'H 2 aanwijzingen'!$A$19:$A$97,'H 2 aanwijzingen'!$B$19:$B$97,"",1)</f>
        <v/>
      </c>
      <c r="D66" s="181"/>
      <c r="E66" s="181"/>
      <c r="F66" s="65"/>
      <c r="G66" s="131"/>
      <c r="H66" s="131"/>
      <c r="I66" s="131"/>
      <c r="J66" s="53"/>
      <c r="K66" s="54"/>
    </row>
    <row r="67" spans="2:11" ht="18" customHeight="1" x14ac:dyDescent="0.4">
      <c r="B67" s="66" t="s">
        <v>138</v>
      </c>
      <c r="C67" s="62"/>
      <c r="D67" s="62"/>
      <c r="E67" s="62"/>
      <c r="F67" s="63"/>
      <c r="G67" s="55"/>
      <c r="H67" s="55"/>
      <c r="I67" s="55"/>
      <c r="J67" s="56"/>
      <c r="K67" s="57"/>
    </row>
    <row r="68" spans="2:11" ht="18" customHeight="1" x14ac:dyDescent="0.4">
      <c r="B68" s="182" t="s">
        <v>25</v>
      </c>
      <c r="C68" s="183"/>
      <c r="D68" s="183"/>
      <c r="E68" s="183"/>
      <c r="F68" s="183"/>
      <c r="G68" s="161"/>
      <c r="H68" s="161"/>
      <c r="I68" s="161"/>
      <c r="J68" s="161"/>
      <c r="K68" s="58" t="s">
        <v>26</v>
      </c>
    </row>
    <row r="69" spans="2:11" ht="18" customHeight="1" x14ac:dyDescent="0.4">
      <c r="B69" s="165" t="s">
        <v>27</v>
      </c>
      <c r="C69" s="166"/>
      <c r="D69" s="166"/>
      <c r="E69" s="167"/>
      <c r="F69" s="168" t="s">
        <v>23</v>
      </c>
      <c r="G69" s="170" t="s">
        <v>7</v>
      </c>
      <c r="H69" s="171"/>
      <c r="I69" s="172"/>
      <c r="J69" s="176" t="s">
        <v>15</v>
      </c>
      <c r="K69" s="132" t="s">
        <v>16</v>
      </c>
    </row>
    <row r="70" spans="2:11" ht="18" customHeight="1" x14ac:dyDescent="0.4">
      <c r="B70" s="48" t="s">
        <v>89</v>
      </c>
      <c r="C70" s="49" t="s">
        <v>90</v>
      </c>
      <c r="D70" s="49"/>
      <c r="E70" s="50"/>
      <c r="F70" s="169"/>
      <c r="G70" s="173"/>
      <c r="H70" s="174"/>
      <c r="I70" s="175"/>
      <c r="J70" s="177"/>
      <c r="K70" s="133"/>
    </row>
    <row r="71" spans="2:11" ht="18" customHeight="1" x14ac:dyDescent="0.4">
      <c r="B71" s="51">
        <v>7000</v>
      </c>
      <c r="C71" s="128" t="str">
        <f>_xlfn.XLOOKUP(B71,'H 2 aanwijzingen'!$A$19:$A$97,'H 2 aanwijzingen'!$B$19:$B$97,"",1)</f>
        <v>Inkoopwaarde van de omzet</v>
      </c>
      <c r="D71" s="129"/>
      <c r="E71" s="130"/>
      <c r="F71" s="52"/>
      <c r="G71" s="134" t="s">
        <v>203</v>
      </c>
      <c r="H71" s="134"/>
      <c r="I71" s="134"/>
      <c r="J71" s="53">
        <v>2000</v>
      </c>
      <c r="K71" s="54"/>
    </row>
    <row r="72" spans="2:11" ht="18" customHeight="1" x14ac:dyDescent="0.4">
      <c r="B72" s="51">
        <v>3000</v>
      </c>
      <c r="C72" s="128" t="str">
        <f>_xlfn.XLOOKUP(B72,'H 2 aanwijzingen'!$A$19:$A$97,'H 2 aanwijzingen'!$B$19:$B$97,"",1)</f>
        <v>Voorraad goederen</v>
      </c>
      <c r="D72" s="129"/>
      <c r="E72" s="130"/>
      <c r="F72" s="52">
        <v>30001</v>
      </c>
      <c r="G72" s="134" t="s">
        <v>204</v>
      </c>
      <c r="H72" s="134"/>
      <c r="I72" s="134"/>
      <c r="J72" s="53"/>
      <c r="K72" s="54">
        <v>2000</v>
      </c>
    </row>
    <row r="73" spans="2:11" ht="18" customHeight="1" x14ac:dyDescent="0.4">
      <c r="B73" s="51"/>
      <c r="C73" s="128" t="str">
        <f>_xlfn.XLOOKUP(B73,'H 2 aanwijzingen'!$A$19:$A$97,'H 2 aanwijzingen'!$B$19:$B$97,"",1)</f>
        <v/>
      </c>
      <c r="D73" s="129"/>
      <c r="E73" s="130"/>
      <c r="F73" s="52"/>
      <c r="G73" s="135"/>
      <c r="H73" s="136"/>
      <c r="I73" s="137"/>
      <c r="J73" s="53"/>
      <c r="K73" s="54"/>
    </row>
    <row r="74" spans="2:11" ht="18" customHeight="1" x14ac:dyDescent="0.4">
      <c r="B74" s="51"/>
      <c r="C74" s="128" t="str">
        <f>_xlfn.XLOOKUP(B74,'H 2 aanwijzingen'!$A$19:$A$97,'H 2 aanwijzingen'!$B$19:$B$97,"",1)</f>
        <v/>
      </c>
      <c r="D74" s="129"/>
      <c r="E74" s="130"/>
      <c r="F74" s="52"/>
      <c r="G74" s="131"/>
      <c r="H74" s="131"/>
      <c r="I74" s="131"/>
      <c r="J74" s="53"/>
      <c r="K74" s="54"/>
    </row>
    <row r="75" spans="2:11" ht="18" customHeight="1" x14ac:dyDescent="0.4">
      <c r="B75" s="51"/>
      <c r="C75" s="128" t="str">
        <f>_xlfn.XLOOKUP(B75,'H 2 aanwijzingen'!$A$19:$A$97,'H 2 aanwijzingen'!$B$19:$B$97,"",1)</f>
        <v/>
      </c>
      <c r="D75" s="129"/>
      <c r="E75" s="130"/>
      <c r="F75" s="52"/>
      <c r="G75" s="131"/>
      <c r="H75" s="131"/>
      <c r="I75" s="131"/>
      <c r="J75" s="53"/>
      <c r="K75" s="54"/>
    </row>
  </sheetData>
  <mergeCells count="72">
    <mergeCell ref="K50:K51"/>
    <mergeCell ref="C52:E52"/>
    <mergeCell ref="C53:E53"/>
    <mergeCell ref="G53:I53"/>
    <mergeCell ref="C54:E54"/>
    <mergeCell ref="J50:J51"/>
    <mergeCell ref="G54:I54"/>
    <mergeCell ref="H38:I38"/>
    <mergeCell ref="H39:I39"/>
    <mergeCell ref="B49:J49"/>
    <mergeCell ref="G52:I52"/>
    <mergeCell ref="B50:E50"/>
    <mergeCell ref="F50:F51"/>
    <mergeCell ref="G50:I51"/>
    <mergeCell ref="K23:K24"/>
    <mergeCell ref="C25:E25"/>
    <mergeCell ref="C26:E26"/>
    <mergeCell ref="G26:I26"/>
    <mergeCell ref="C28:E28"/>
    <mergeCell ref="C27:E27"/>
    <mergeCell ref="G27:I27"/>
    <mergeCell ref="G25:I25"/>
    <mergeCell ref="G28:I28"/>
    <mergeCell ref="J23:J24"/>
    <mergeCell ref="B68:J68"/>
    <mergeCell ref="B69:E69"/>
    <mergeCell ref="F69:F70"/>
    <mergeCell ref="G69:I70"/>
    <mergeCell ref="J69:J70"/>
    <mergeCell ref="C65:E65"/>
    <mergeCell ref="G65:I65"/>
    <mergeCell ref="C66:E66"/>
    <mergeCell ref="G64:I64"/>
    <mergeCell ref="G66:I66"/>
    <mergeCell ref="G55:I55"/>
    <mergeCell ref="B59:J59"/>
    <mergeCell ref="G63:I63"/>
    <mergeCell ref="C56:E56"/>
    <mergeCell ref="G56:I56"/>
    <mergeCell ref="B60:E60"/>
    <mergeCell ref="F60:F61"/>
    <mergeCell ref="G60:I61"/>
    <mergeCell ref="J60:J61"/>
    <mergeCell ref="C55:E55"/>
    <mergeCell ref="G29:I29"/>
    <mergeCell ref="D35:E35"/>
    <mergeCell ref="H37:I37"/>
    <mergeCell ref="C29:E29"/>
    <mergeCell ref="F23:F24"/>
    <mergeCell ref="G23:I24"/>
    <mergeCell ref="B23:E23"/>
    <mergeCell ref="D8:E8"/>
    <mergeCell ref="H10:I10"/>
    <mergeCell ref="H11:I11"/>
    <mergeCell ref="H12:I12"/>
    <mergeCell ref="B22:J22"/>
    <mergeCell ref="K60:K61"/>
    <mergeCell ref="C62:E62"/>
    <mergeCell ref="G62:I62"/>
    <mergeCell ref="C63:E63"/>
    <mergeCell ref="C64:E64"/>
    <mergeCell ref="C74:E74"/>
    <mergeCell ref="G74:I74"/>
    <mergeCell ref="C75:E75"/>
    <mergeCell ref="G75:I75"/>
    <mergeCell ref="K69:K70"/>
    <mergeCell ref="C71:E71"/>
    <mergeCell ref="C72:E72"/>
    <mergeCell ref="G72:I72"/>
    <mergeCell ref="C73:E73"/>
    <mergeCell ref="G73:I73"/>
    <mergeCell ref="G71:I71"/>
  </mergeCells>
  <pageMargins left="0.7" right="0.7" top="0.75" bottom="0.75" header="0.3" footer="0.3"/>
  <pageSetup paperSize="9" orientation="portrait" horizontalDpi="0" verticalDpi="0" r:id="rId1"/>
  <ignoredErrors>
    <ignoredError sqref="F11:F12 F38:F3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B83FC-6CCD-4DDA-9C50-AA5A97000E9A}">
  <dimension ref="A1:K176"/>
  <sheetViews>
    <sheetView showGridLines="0" topLeftCell="A97" workbookViewId="0">
      <selection activeCell="B98" sqref="B98"/>
    </sheetView>
  </sheetViews>
  <sheetFormatPr defaultColWidth="8.86328125" defaultRowHeight="15" x14ac:dyDescent="0.4"/>
  <cols>
    <col min="1" max="1" width="2.86328125" style="18" customWidth="1"/>
    <col min="2" max="2" width="13.59765625" style="18" customWidth="1"/>
    <col min="3" max="4" width="12.73046875" style="18" customWidth="1"/>
    <col min="5" max="5" width="17.3984375" style="18" customWidth="1"/>
    <col min="6" max="6" width="13" style="18" customWidth="1"/>
    <col min="7" max="7" width="11.3984375" style="18" customWidth="1"/>
    <col min="8" max="8" width="11" style="18" customWidth="1"/>
    <col min="9" max="9" width="12.3984375" style="18" customWidth="1"/>
    <col min="10" max="10" width="12.59765625" style="18" customWidth="1"/>
    <col min="11" max="11" width="13" style="18" customWidth="1"/>
    <col min="12" max="12" width="10.73046875" style="18" customWidth="1"/>
    <col min="13" max="13" width="2.3984375" style="18" customWidth="1"/>
    <col min="14" max="16384" width="8.86328125" style="18"/>
  </cols>
  <sheetData>
    <row r="1" spans="1:11" x14ac:dyDescent="0.4">
      <c r="B1" s="1" t="s">
        <v>194</v>
      </c>
      <c r="D1" s="1" t="s">
        <v>143</v>
      </c>
    </row>
    <row r="2" spans="1:11" x14ac:dyDescent="0.4">
      <c r="B2" s="1"/>
      <c r="D2" s="1"/>
    </row>
    <row r="3" spans="1:11" x14ac:dyDescent="0.4">
      <c r="B3" s="1" t="s">
        <v>144</v>
      </c>
    </row>
    <row r="4" spans="1:11" x14ac:dyDescent="0.4">
      <c r="A4" s="18" t="s">
        <v>17</v>
      </c>
      <c r="B4" s="2" t="s">
        <v>145</v>
      </c>
      <c r="D4" s="1"/>
    </row>
    <row r="5" spans="1:11" x14ac:dyDescent="0.4">
      <c r="B5" s="160" t="s">
        <v>25</v>
      </c>
      <c r="C5" s="161"/>
      <c r="D5" s="161"/>
      <c r="E5" s="161"/>
      <c r="F5" s="161"/>
      <c r="G5" s="161"/>
      <c r="H5" s="161"/>
      <c r="I5" s="161"/>
      <c r="J5" s="161"/>
      <c r="K5" s="6" t="s">
        <v>26</v>
      </c>
    </row>
    <row r="6" spans="1:11" x14ac:dyDescent="0.4">
      <c r="B6" s="165" t="s">
        <v>27</v>
      </c>
      <c r="C6" s="166"/>
      <c r="D6" s="166"/>
      <c r="E6" s="167"/>
      <c r="F6" s="168" t="s">
        <v>23</v>
      </c>
      <c r="G6" s="170" t="s">
        <v>7</v>
      </c>
      <c r="H6" s="171"/>
      <c r="I6" s="172"/>
      <c r="J6" s="176" t="s">
        <v>15</v>
      </c>
      <c r="K6" s="132" t="s">
        <v>16</v>
      </c>
    </row>
    <row r="7" spans="1:11" ht="18" customHeight="1" x14ac:dyDescent="0.4">
      <c r="B7" s="48" t="s">
        <v>89</v>
      </c>
      <c r="C7" s="49" t="s">
        <v>90</v>
      </c>
      <c r="D7" s="49"/>
      <c r="E7" s="50"/>
      <c r="F7" s="169"/>
      <c r="G7" s="173"/>
      <c r="H7" s="174"/>
      <c r="I7" s="175"/>
      <c r="J7" s="177"/>
      <c r="K7" s="133"/>
    </row>
    <row r="8" spans="1:11" ht="18" customHeight="1" x14ac:dyDescent="0.4">
      <c r="B8" s="51">
        <v>3100</v>
      </c>
      <c r="C8" s="128" t="str">
        <f>_xlfn.XLOOKUP(B8,'H 2 aanwijzingen'!$A$19:$A$97,'H 2 aanwijzingen'!$B$19:$B$97,"",1)</f>
        <v>Nog te ontvangen goederen</v>
      </c>
      <c r="D8" s="129"/>
      <c r="E8" s="130"/>
      <c r="F8" s="52"/>
      <c r="G8" s="134" t="s">
        <v>205</v>
      </c>
      <c r="H8" s="134"/>
      <c r="I8" s="134"/>
      <c r="J8" s="99">
        <f>100*30</f>
        <v>3000</v>
      </c>
      <c r="K8" s="99"/>
    </row>
    <row r="9" spans="1:11" ht="18" customHeight="1" x14ac:dyDescent="0.4">
      <c r="B9" s="51">
        <v>3100</v>
      </c>
      <c r="C9" s="128" t="str">
        <f>_xlfn.XLOOKUP(B9,'H 2 aanwijzingen'!$A$19:$A$97,'H 2 aanwijzingen'!$B$19:$B$97,"",1)</f>
        <v>Nog te ontvangen goederen</v>
      </c>
      <c r="D9" s="129"/>
      <c r="E9" s="130"/>
      <c r="F9" s="52"/>
      <c r="G9" s="138" t="s">
        <v>206</v>
      </c>
      <c r="H9" s="139"/>
      <c r="I9" s="140"/>
      <c r="J9" s="99">
        <f>200*25</f>
        <v>5000</v>
      </c>
      <c r="K9" s="99"/>
    </row>
    <row r="10" spans="1:11" ht="18" customHeight="1" x14ac:dyDescent="0.4">
      <c r="B10" s="51">
        <v>3100</v>
      </c>
      <c r="C10" s="128" t="str">
        <f>_xlfn.XLOOKUP(B10,'H 2 aanwijzingen'!$A$19:$A$97,'H 2 aanwijzingen'!$B$19:$B$97,"",1)</f>
        <v>Nog te ontvangen goederen</v>
      </c>
      <c r="D10" s="129"/>
      <c r="E10" s="130"/>
      <c r="F10" s="52"/>
      <c r="G10" s="138" t="s">
        <v>207</v>
      </c>
      <c r="H10" s="139"/>
      <c r="I10" s="140"/>
      <c r="J10" s="99">
        <f>300*20</f>
        <v>6000</v>
      </c>
      <c r="K10" s="99"/>
    </row>
    <row r="11" spans="1:11" ht="18" customHeight="1" x14ac:dyDescent="0.4">
      <c r="B11" s="59">
        <v>1600</v>
      </c>
      <c r="C11" s="128" t="str">
        <f>_xlfn.XLOOKUP(B11,'H 2 aanwijzingen'!$A$19:$A$97,'H 2 aanwijzingen'!$B$19:$B$97,"",1)</f>
        <v>Te verrekenen omzetbelasting</v>
      </c>
      <c r="D11" s="129"/>
      <c r="E11" s="130"/>
      <c r="F11" s="60"/>
      <c r="G11" s="162" t="s">
        <v>208</v>
      </c>
      <c r="H11" s="163"/>
      <c r="I11" s="164"/>
      <c r="J11" s="99">
        <v>2793</v>
      </c>
      <c r="K11" s="99"/>
    </row>
    <row r="12" spans="1:11" ht="18" customHeight="1" x14ac:dyDescent="0.4">
      <c r="B12" s="59">
        <v>1400</v>
      </c>
      <c r="C12" s="128" t="str">
        <f>_xlfn.XLOOKUP(B12,'H 2 aanwijzingen'!$A$19:$A$97,'H 2 aanwijzingen'!$B$19:$B$97,"",1)</f>
        <v>Crediteuren</v>
      </c>
      <c r="D12" s="129"/>
      <c r="E12" s="130"/>
      <c r="F12" s="60">
        <v>14018</v>
      </c>
      <c r="G12" s="138">
        <v>612</v>
      </c>
      <c r="H12" s="139"/>
      <c r="I12" s="140"/>
      <c r="J12" s="99"/>
      <c r="K12" s="99">
        <v>16093</v>
      </c>
    </row>
    <row r="13" spans="1:11" ht="18" customHeight="1" x14ac:dyDescent="0.4">
      <c r="B13" s="59">
        <v>3300</v>
      </c>
      <c r="C13" s="128" t="str">
        <f>_xlfn.XLOOKUP(B13,'H 2 aanwijzingen'!$A$19:$A$97,'H 2 aanwijzingen'!$B$19:$B$97,"",1)</f>
        <v>Prijsverschillen bij inkoop</v>
      </c>
      <c r="D13" s="129"/>
      <c r="E13" s="130"/>
      <c r="F13" s="60"/>
      <c r="G13" s="138" t="s">
        <v>209</v>
      </c>
      <c r="H13" s="139"/>
      <c r="I13" s="140"/>
      <c r="J13" s="99"/>
      <c r="K13" s="99">
        <v>700</v>
      </c>
    </row>
    <row r="14" spans="1:11" ht="18" customHeight="1" x14ac:dyDescent="0.4">
      <c r="B14" s="64"/>
      <c r="C14" s="128" t="str">
        <f>_xlfn.XLOOKUP(B14,'H 2 aanwijzingen'!$A$19:$A$97,'H 2 aanwijzingen'!$B$19:$B$97,"",1)</f>
        <v/>
      </c>
      <c r="D14" s="129"/>
      <c r="E14" s="130"/>
      <c r="F14" s="65"/>
      <c r="G14" s="131"/>
      <c r="H14" s="131"/>
      <c r="I14" s="131"/>
      <c r="J14" s="53"/>
      <c r="K14" s="54"/>
    </row>
    <row r="15" spans="1:11" x14ac:dyDescent="0.4">
      <c r="B15" s="1"/>
    </row>
    <row r="16" spans="1:11" x14ac:dyDescent="0.4">
      <c r="A16" s="18" t="s">
        <v>21</v>
      </c>
      <c r="B16" s="16" t="s">
        <v>302</v>
      </c>
    </row>
    <row r="17" spans="1:11" x14ac:dyDescent="0.4">
      <c r="B17" s="160" t="s">
        <v>25</v>
      </c>
      <c r="C17" s="161"/>
      <c r="D17" s="161"/>
      <c r="E17" s="161"/>
      <c r="F17" s="161"/>
      <c r="G17" s="161"/>
      <c r="H17" s="161"/>
      <c r="I17" s="161"/>
      <c r="J17" s="161"/>
      <c r="K17" s="6" t="s">
        <v>26</v>
      </c>
    </row>
    <row r="18" spans="1:11" x14ac:dyDescent="0.4">
      <c r="B18" s="165" t="s">
        <v>27</v>
      </c>
      <c r="C18" s="166"/>
      <c r="D18" s="166"/>
      <c r="E18" s="167"/>
      <c r="F18" s="168" t="s">
        <v>23</v>
      </c>
      <c r="G18" s="170" t="s">
        <v>7</v>
      </c>
      <c r="H18" s="171"/>
      <c r="I18" s="172"/>
      <c r="J18" s="176" t="s">
        <v>15</v>
      </c>
      <c r="K18" s="132" t="s">
        <v>16</v>
      </c>
    </row>
    <row r="19" spans="1:11" ht="18" customHeight="1" x14ac:dyDescent="0.4">
      <c r="B19" s="48" t="s">
        <v>89</v>
      </c>
      <c r="C19" s="49" t="s">
        <v>90</v>
      </c>
      <c r="D19" s="49"/>
      <c r="E19" s="50"/>
      <c r="F19" s="169"/>
      <c r="G19" s="173"/>
      <c r="H19" s="174"/>
      <c r="I19" s="175"/>
      <c r="J19" s="177"/>
      <c r="K19" s="133"/>
    </row>
    <row r="20" spans="1:11" ht="18" customHeight="1" x14ac:dyDescent="0.4">
      <c r="B20" s="51">
        <v>3000</v>
      </c>
      <c r="C20" s="128" t="str">
        <f>_xlfn.XLOOKUP(B20,'H 2 aanwijzingen'!$A$19:$A$97,'H 2 aanwijzingen'!$B$19:$B$97,"",1)</f>
        <v>Voorraad goederen</v>
      </c>
      <c r="D20" s="129"/>
      <c r="E20" s="130"/>
      <c r="F20" s="100">
        <v>30010</v>
      </c>
      <c r="G20" s="134" t="s">
        <v>210</v>
      </c>
      <c r="H20" s="134"/>
      <c r="I20" s="134"/>
      <c r="J20" s="99">
        <f>100*30</f>
        <v>3000</v>
      </c>
      <c r="K20" s="99"/>
    </row>
    <row r="21" spans="1:11" ht="18" customHeight="1" x14ac:dyDescent="0.4">
      <c r="B21" s="51">
        <v>3000</v>
      </c>
      <c r="C21" s="128" t="str">
        <f>_xlfn.XLOOKUP(B21,'H 2 aanwijzingen'!$A$19:$A$97,'H 2 aanwijzingen'!$B$19:$B$97,"",1)</f>
        <v>Voorraad goederen</v>
      </c>
      <c r="D21" s="129"/>
      <c r="E21" s="130"/>
      <c r="F21" s="100">
        <v>30020</v>
      </c>
      <c r="G21" s="138" t="s">
        <v>211</v>
      </c>
      <c r="H21" s="139"/>
      <c r="I21" s="140"/>
      <c r="J21" s="99">
        <f>200*25</f>
        <v>5000</v>
      </c>
      <c r="K21" s="99"/>
    </row>
    <row r="22" spans="1:11" ht="18" customHeight="1" x14ac:dyDescent="0.4">
      <c r="B22" s="51">
        <v>3000</v>
      </c>
      <c r="C22" s="128" t="str">
        <f>_xlfn.XLOOKUP(B22,'H 2 aanwijzingen'!$A$19:$A$97,'H 2 aanwijzingen'!$B$19:$B$97,"",1)</f>
        <v>Voorraad goederen</v>
      </c>
      <c r="D22" s="129"/>
      <c r="E22" s="130"/>
      <c r="F22" s="100">
        <v>30030</v>
      </c>
      <c r="G22" s="138" t="s">
        <v>212</v>
      </c>
      <c r="H22" s="139"/>
      <c r="I22" s="140"/>
      <c r="J22" s="99">
        <f>300*20</f>
        <v>6000</v>
      </c>
      <c r="K22" s="99"/>
    </row>
    <row r="23" spans="1:11" ht="18" customHeight="1" x14ac:dyDescent="0.4">
      <c r="B23" s="59">
        <v>3100</v>
      </c>
      <c r="C23" s="128" t="str">
        <f>_xlfn.XLOOKUP(B23,'H 2 aanwijzingen'!$A$19:$A$97,'H 2 aanwijzingen'!$B$19:$B$97,"",1)</f>
        <v>Nog te ontvangen goederen</v>
      </c>
      <c r="D23" s="129"/>
      <c r="E23" s="130"/>
      <c r="F23" s="100"/>
      <c r="G23" s="134" t="s">
        <v>205</v>
      </c>
      <c r="H23" s="134"/>
      <c r="I23" s="134"/>
      <c r="J23" s="99"/>
      <c r="K23" s="99">
        <f>100*30</f>
        <v>3000</v>
      </c>
    </row>
    <row r="24" spans="1:11" ht="18" customHeight="1" x14ac:dyDescent="0.4">
      <c r="B24" s="59">
        <v>3100</v>
      </c>
      <c r="C24" s="128" t="str">
        <f>_xlfn.XLOOKUP(B24,'H 2 aanwijzingen'!$A$19:$A$97,'H 2 aanwijzingen'!$B$19:$B$97,"",1)</f>
        <v>Nog te ontvangen goederen</v>
      </c>
      <c r="D24" s="129"/>
      <c r="E24" s="130"/>
      <c r="F24" s="100"/>
      <c r="G24" s="138" t="s">
        <v>206</v>
      </c>
      <c r="H24" s="139"/>
      <c r="I24" s="140"/>
      <c r="J24" s="99"/>
      <c r="K24" s="99">
        <f>200*25</f>
        <v>5000</v>
      </c>
    </row>
    <row r="25" spans="1:11" ht="18" customHeight="1" x14ac:dyDescent="0.4">
      <c r="B25" s="59">
        <v>3100</v>
      </c>
      <c r="C25" s="128" t="str">
        <f>_xlfn.XLOOKUP(B25,'H 2 aanwijzingen'!$A$19:$A$97,'H 2 aanwijzingen'!$B$19:$B$97,"",1)</f>
        <v>Nog te ontvangen goederen</v>
      </c>
      <c r="D25" s="129"/>
      <c r="E25" s="130"/>
      <c r="F25" s="100"/>
      <c r="G25" s="138" t="s">
        <v>207</v>
      </c>
      <c r="H25" s="139"/>
      <c r="I25" s="140"/>
      <c r="J25" s="99"/>
      <c r="K25" s="99">
        <f>300*20</f>
        <v>6000</v>
      </c>
    </row>
    <row r="26" spans="1:11" ht="18" customHeight="1" x14ac:dyDescent="0.4">
      <c r="B26" s="64"/>
      <c r="C26" s="128" t="str">
        <f>_xlfn.XLOOKUP(B26,'H 2 aanwijzingen'!$A$19:$A$97,'H 2 aanwijzingen'!$B$19:$B$97,"",1)</f>
        <v/>
      </c>
      <c r="D26" s="129"/>
      <c r="E26" s="130"/>
      <c r="F26" s="65"/>
      <c r="G26" s="131"/>
      <c r="H26" s="131"/>
      <c r="I26" s="131"/>
      <c r="J26" s="53"/>
      <c r="K26" s="54"/>
    </row>
    <row r="27" spans="1:11" x14ac:dyDescent="0.4">
      <c r="B27" s="61"/>
      <c r="C27" s="62"/>
      <c r="D27" s="62"/>
      <c r="E27" s="62"/>
      <c r="F27" s="63"/>
      <c r="G27" s="55"/>
      <c r="H27" s="55"/>
      <c r="I27" s="55"/>
      <c r="J27" s="56"/>
      <c r="K27" s="74"/>
    </row>
    <row r="28" spans="1:11" x14ac:dyDescent="0.4">
      <c r="B28" s="1"/>
    </row>
    <row r="29" spans="1:11" x14ac:dyDescent="0.4">
      <c r="B29" s="1" t="s">
        <v>146</v>
      </c>
    </row>
    <row r="30" spans="1:11" x14ac:dyDescent="0.4">
      <c r="A30" s="18" t="s">
        <v>17</v>
      </c>
      <c r="B30" s="16" t="s">
        <v>147</v>
      </c>
      <c r="D30" s="1"/>
    </row>
    <row r="31" spans="1:11" x14ac:dyDescent="0.4">
      <c r="B31" s="160" t="s">
        <v>25</v>
      </c>
      <c r="C31" s="161"/>
      <c r="D31" s="161"/>
      <c r="E31" s="161"/>
      <c r="F31" s="161"/>
      <c r="G31" s="161"/>
      <c r="H31" s="161"/>
      <c r="I31" s="161"/>
      <c r="J31" s="161"/>
      <c r="K31" s="6" t="s">
        <v>26</v>
      </c>
    </row>
    <row r="32" spans="1:11" x14ac:dyDescent="0.4">
      <c r="B32" s="165" t="s">
        <v>27</v>
      </c>
      <c r="C32" s="166"/>
      <c r="D32" s="166"/>
      <c r="E32" s="167"/>
      <c r="F32" s="168" t="s">
        <v>23</v>
      </c>
      <c r="G32" s="170" t="s">
        <v>7</v>
      </c>
      <c r="H32" s="171"/>
      <c r="I32" s="172"/>
      <c r="J32" s="176" t="s">
        <v>15</v>
      </c>
      <c r="K32" s="132" t="s">
        <v>16</v>
      </c>
    </row>
    <row r="33" spans="1:11" ht="18" customHeight="1" x14ac:dyDescent="0.4">
      <c r="B33" s="48" t="s">
        <v>89</v>
      </c>
      <c r="C33" s="49" t="s">
        <v>90</v>
      </c>
      <c r="D33" s="49"/>
      <c r="E33" s="50"/>
      <c r="F33" s="169"/>
      <c r="G33" s="173"/>
      <c r="H33" s="174"/>
      <c r="I33" s="175"/>
      <c r="J33" s="177"/>
      <c r="K33" s="133"/>
    </row>
    <row r="34" spans="1:11" ht="18" customHeight="1" x14ac:dyDescent="0.4">
      <c r="B34" s="51">
        <v>3100</v>
      </c>
      <c r="C34" s="128" t="str">
        <f>_xlfn.XLOOKUP(B34,'H 2 aanwijzingen'!$A$19:$A$97,'H 2 aanwijzingen'!$B$19:$B$97,"",1)</f>
        <v>Nog te ontvangen goederen</v>
      </c>
      <c r="D34" s="129"/>
      <c r="E34" s="130"/>
      <c r="F34" s="52"/>
      <c r="G34" s="134" t="s">
        <v>213</v>
      </c>
      <c r="H34" s="134"/>
      <c r="I34" s="134"/>
      <c r="J34" s="99">
        <v>2400</v>
      </c>
      <c r="K34" s="99"/>
    </row>
    <row r="35" spans="1:11" ht="18" customHeight="1" x14ac:dyDescent="0.4">
      <c r="B35" s="51">
        <v>3100</v>
      </c>
      <c r="C35" s="128" t="str">
        <f>_xlfn.XLOOKUP(B35,'H 2 aanwijzingen'!$A$19:$A$97,'H 2 aanwijzingen'!$B$19:$B$97,"",1)</f>
        <v>Nog te ontvangen goederen</v>
      </c>
      <c r="D35" s="129"/>
      <c r="E35" s="130"/>
      <c r="F35" s="52"/>
      <c r="G35" s="138" t="s">
        <v>214</v>
      </c>
      <c r="H35" s="139"/>
      <c r="I35" s="140"/>
      <c r="J35" s="99">
        <v>1500</v>
      </c>
      <c r="K35" s="99"/>
    </row>
    <row r="36" spans="1:11" ht="18" customHeight="1" x14ac:dyDescent="0.4">
      <c r="B36" s="51">
        <v>3100</v>
      </c>
      <c r="C36" s="128" t="str">
        <f>_xlfn.XLOOKUP(B36,'H 2 aanwijzingen'!$A$19:$A$97,'H 2 aanwijzingen'!$B$19:$B$97,"",1)</f>
        <v>Nog te ontvangen goederen</v>
      </c>
      <c r="D36" s="129"/>
      <c r="E36" s="130"/>
      <c r="F36" s="52"/>
      <c r="G36" s="138" t="s">
        <v>215</v>
      </c>
      <c r="H36" s="139"/>
      <c r="I36" s="140"/>
      <c r="J36" s="99">
        <v>1800</v>
      </c>
      <c r="K36" s="99"/>
    </row>
    <row r="37" spans="1:11" ht="18" customHeight="1" x14ac:dyDescent="0.4">
      <c r="B37" s="59">
        <v>1600</v>
      </c>
      <c r="C37" s="128" t="str">
        <f>_xlfn.XLOOKUP(B37,'H 2 aanwijzingen'!$A$19:$A$97,'H 2 aanwijzingen'!$B$19:$B$97,"",1)</f>
        <v>Te verrekenen omzetbelasting</v>
      </c>
      <c r="D37" s="129"/>
      <c r="E37" s="130"/>
      <c r="F37" s="60"/>
      <c r="G37" s="162" t="s">
        <v>216</v>
      </c>
      <c r="H37" s="163"/>
      <c r="I37" s="164"/>
      <c r="J37" s="99">
        <v>1218</v>
      </c>
      <c r="K37" s="99"/>
    </row>
    <row r="38" spans="1:11" ht="18" customHeight="1" x14ac:dyDescent="0.4">
      <c r="B38" s="59">
        <v>1400</v>
      </c>
      <c r="C38" s="128" t="str">
        <f>_xlfn.XLOOKUP(B38,'H 2 aanwijzingen'!$A$19:$A$97,'H 2 aanwijzingen'!$B$19:$B$97,"",1)</f>
        <v>Crediteuren</v>
      </c>
      <c r="D38" s="129"/>
      <c r="E38" s="130"/>
      <c r="F38" s="60">
        <v>14036</v>
      </c>
      <c r="G38" s="138">
        <v>2589</v>
      </c>
      <c r="H38" s="139"/>
      <c r="I38" s="140"/>
      <c r="J38" s="99"/>
      <c r="K38" s="99">
        <v>7018</v>
      </c>
    </row>
    <row r="39" spans="1:11" ht="18" customHeight="1" x14ac:dyDescent="0.4">
      <c r="B39" s="59">
        <v>3300</v>
      </c>
      <c r="C39" s="128" t="str">
        <f>_xlfn.XLOOKUP(B39,'H 2 aanwijzingen'!$A$19:$A$97,'H 2 aanwijzingen'!$B$19:$B$97,"",1)</f>
        <v>Prijsverschillen bij inkoop</v>
      </c>
      <c r="D39" s="129"/>
      <c r="E39" s="130"/>
      <c r="F39" s="60"/>
      <c r="G39" s="138" t="s">
        <v>216</v>
      </c>
      <c r="H39" s="139"/>
      <c r="I39" s="140"/>
      <c r="J39" s="99">
        <v>100</v>
      </c>
      <c r="K39" s="99"/>
    </row>
    <row r="40" spans="1:11" ht="18" customHeight="1" x14ac:dyDescent="0.4">
      <c r="B40" s="64"/>
      <c r="C40" s="128" t="str">
        <f>_xlfn.XLOOKUP(B40,'H 2 aanwijzingen'!$A$19:$A$97,'H 2 aanwijzingen'!$B$19:$B$97,"",1)</f>
        <v/>
      </c>
      <c r="D40" s="129"/>
      <c r="E40" s="130"/>
      <c r="F40" s="65"/>
      <c r="G40" s="131"/>
      <c r="H40" s="131"/>
      <c r="I40" s="131"/>
      <c r="J40" s="53"/>
      <c r="K40" s="54"/>
    </row>
    <row r="41" spans="1:11" x14ac:dyDescent="0.4">
      <c r="B41" s="61"/>
      <c r="C41" s="62"/>
      <c r="D41" s="62"/>
      <c r="E41" s="62"/>
      <c r="F41" s="63"/>
      <c r="G41" s="55"/>
      <c r="H41" s="55"/>
      <c r="I41" s="55"/>
      <c r="J41" s="56"/>
      <c r="K41" s="74"/>
    </row>
    <row r="42" spans="1:11" x14ac:dyDescent="0.4">
      <c r="A42" s="18" t="s">
        <v>21</v>
      </c>
      <c r="B42" s="16" t="s">
        <v>303</v>
      </c>
    </row>
    <row r="43" spans="1:11" x14ac:dyDescent="0.4">
      <c r="B43" s="160" t="s">
        <v>25</v>
      </c>
      <c r="C43" s="161"/>
      <c r="D43" s="161"/>
      <c r="E43" s="161"/>
      <c r="F43" s="161"/>
      <c r="G43" s="161"/>
      <c r="H43" s="161"/>
      <c r="I43" s="161"/>
      <c r="J43" s="161"/>
      <c r="K43" s="6" t="s">
        <v>26</v>
      </c>
    </row>
    <row r="44" spans="1:11" x14ac:dyDescent="0.4">
      <c r="B44" s="165" t="s">
        <v>27</v>
      </c>
      <c r="C44" s="166"/>
      <c r="D44" s="166"/>
      <c r="E44" s="167"/>
      <c r="F44" s="168" t="s">
        <v>23</v>
      </c>
      <c r="G44" s="170" t="s">
        <v>7</v>
      </c>
      <c r="H44" s="171"/>
      <c r="I44" s="172"/>
      <c r="J44" s="176" t="s">
        <v>15</v>
      </c>
      <c r="K44" s="132" t="s">
        <v>16</v>
      </c>
    </row>
    <row r="45" spans="1:11" ht="18" customHeight="1" x14ac:dyDescent="0.4">
      <c r="B45" s="48" t="s">
        <v>89</v>
      </c>
      <c r="C45" s="49" t="s">
        <v>90</v>
      </c>
      <c r="D45" s="49"/>
      <c r="E45" s="50"/>
      <c r="F45" s="169"/>
      <c r="G45" s="173"/>
      <c r="H45" s="174"/>
      <c r="I45" s="175"/>
      <c r="J45" s="177"/>
      <c r="K45" s="133"/>
    </row>
    <row r="46" spans="1:11" ht="18" customHeight="1" x14ac:dyDescent="0.4">
      <c r="B46" s="51">
        <v>3000</v>
      </c>
      <c r="C46" s="128" t="str">
        <f>_xlfn.XLOOKUP(B46,'H 2 aanwijzingen'!$A$19:$A$97,'H 2 aanwijzingen'!$B$19:$B$97,"",1)</f>
        <v>Voorraad goederen</v>
      </c>
      <c r="D46" s="129"/>
      <c r="E46" s="130"/>
      <c r="F46" s="100">
        <v>30010</v>
      </c>
      <c r="G46" s="134" t="s">
        <v>217</v>
      </c>
      <c r="H46" s="134"/>
      <c r="I46" s="134"/>
      <c r="J46" s="99">
        <v>2400</v>
      </c>
      <c r="K46" s="99"/>
    </row>
    <row r="47" spans="1:11" ht="18" customHeight="1" x14ac:dyDescent="0.4">
      <c r="B47" s="51">
        <v>3000</v>
      </c>
      <c r="C47" s="128" t="str">
        <f>_xlfn.XLOOKUP(B47,'H 2 aanwijzingen'!$A$19:$A$97,'H 2 aanwijzingen'!$B$19:$B$97,"",1)</f>
        <v>Voorraad goederen</v>
      </c>
      <c r="D47" s="129"/>
      <c r="E47" s="130"/>
      <c r="F47" s="100">
        <v>30020</v>
      </c>
      <c r="G47" s="138" t="s">
        <v>218</v>
      </c>
      <c r="H47" s="139"/>
      <c r="I47" s="140"/>
      <c r="J47" s="99">
        <v>1500</v>
      </c>
      <c r="K47" s="99"/>
    </row>
    <row r="48" spans="1:11" ht="18" customHeight="1" x14ac:dyDescent="0.4">
      <c r="B48" s="51">
        <v>3000</v>
      </c>
      <c r="C48" s="128" t="str">
        <f>_xlfn.XLOOKUP(B48,'H 2 aanwijzingen'!$A$19:$A$97,'H 2 aanwijzingen'!$B$19:$B$97,"",1)</f>
        <v>Voorraad goederen</v>
      </c>
      <c r="D48" s="129"/>
      <c r="E48" s="130"/>
      <c r="F48" s="100">
        <v>30030</v>
      </c>
      <c r="G48" s="138" t="s">
        <v>217</v>
      </c>
      <c r="H48" s="139"/>
      <c r="I48" s="140"/>
      <c r="J48" s="99">
        <v>1600</v>
      </c>
      <c r="K48" s="99"/>
    </row>
    <row r="49" spans="1:11" ht="18" customHeight="1" x14ac:dyDescent="0.4">
      <c r="B49" s="59">
        <v>3100</v>
      </c>
      <c r="C49" s="128" t="str">
        <f>_xlfn.XLOOKUP(B49,'H 2 aanwijzingen'!$A$19:$A$97,'H 2 aanwijzingen'!$B$19:$B$97,"",1)</f>
        <v>Nog te ontvangen goederen</v>
      </c>
      <c r="D49" s="129"/>
      <c r="E49" s="130"/>
      <c r="F49" s="100"/>
      <c r="G49" s="134" t="s">
        <v>213</v>
      </c>
      <c r="H49" s="134"/>
      <c r="I49" s="134"/>
      <c r="J49" s="99"/>
      <c r="K49" s="99">
        <v>2400</v>
      </c>
    </row>
    <row r="50" spans="1:11" ht="18" customHeight="1" x14ac:dyDescent="0.4">
      <c r="B50" s="59">
        <v>3100</v>
      </c>
      <c r="C50" s="128" t="str">
        <f>_xlfn.XLOOKUP(B50,'H 2 aanwijzingen'!$A$19:$A$97,'H 2 aanwijzingen'!$B$19:$B$97,"",1)</f>
        <v>Nog te ontvangen goederen</v>
      </c>
      <c r="D50" s="129"/>
      <c r="E50" s="130"/>
      <c r="F50" s="100"/>
      <c r="G50" s="138" t="s">
        <v>214</v>
      </c>
      <c r="H50" s="139"/>
      <c r="I50" s="140"/>
      <c r="J50" s="99"/>
      <c r="K50" s="99">
        <v>1500</v>
      </c>
    </row>
    <row r="51" spans="1:11" ht="18" customHeight="1" x14ac:dyDescent="0.4">
      <c r="B51" s="59">
        <v>3100</v>
      </c>
      <c r="C51" s="128" t="str">
        <f>_xlfn.XLOOKUP(B51,'H 2 aanwijzingen'!$A$19:$A$97,'H 2 aanwijzingen'!$B$19:$B$97,"",1)</f>
        <v>Nog te ontvangen goederen</v>
      </c>
      <c r="D51" s="129"/>
      <c r="E51" s="130"/>
      <c r="F51" s="100"/>
      <c r="G51" s="138" t="s">
        <v>219</v>
      </c>
      <c r="H51" s="139"/>
      <c r="I51" s="140"/>
      <c r="J51" s="99"/>
      <c r="K51" s="99">
        <v>1600</v>
      </c>
    </row>
    <row r="52" spans="1:11" ht="18" customHeight="1" x14ac:dyDescent="0.4">
      <c r="B52" s="64"/>
      <c r="C52" s="128" t="str">
        <f>_xlfn.XLOOKUP(B52,'H 2 aanwijzingen'!$A$19:$A$97,'H 2 aanwijzingen'!$B$19:$B$97,"",1)</f>
        <v/>
      </c>
      <c r="D52" s="129"/>
      <c r="E52" s="130"/>
      <c r="F52" s="65"/>
      <c r="G52" s="131"/>
      <c r="H52" s="131"/>
      <c r="I52" s="131"/>
      <c r="J52" s="53"/>
      <c r="K52" s="54"/>
    </row>
    <row r="53" spans="1:11" ht="18" customHeight="1" x14ac:dyDescent="0.4">
      <c r="B53" s="61"/>
      <c r="C53" s="62"/>
      <c r="D53" s="62"/>
      <c r="E53" s="62"/>
      <c r="F53" s="63"/>
      <c r="G53" s="55"/>
      <c r="H53" s="55"/>
      <c r="I53" s="55"/>
      <c r="J53" s="56"/>
      <c r="K53" s="74"/>
    </row>
    <row r="54" spans="1:11" ht="18" customHeight="1" x14ac:dyDescent="0.4">
      <c r="A54" s="18" t="s">
        <v>18</v>
      </c>
      <c r="B54" s="2" t="s">
        <v>148</v>
      </c>
    </row>
    <row r="55" spans="1:11" ht="18" customHeight="1" x14ac:dyDescent="0.4">
      <c r="B55" s="195" t="s">
        <v>149</v>
      </c>
      <c r="C55" s="196"/>
      <c r="D55" s="196"/>
      <c r="E55" s="196"/>
      <c r="F55" s="196"/>
      <c r="G55" s="196"/>
      <c r="H55" s="196"/>
      <c r="I55" s="122" t="s">
        <v>150</v>
      </c>
    </row>
    <row r="56" spans="1:11" ht="30.6" customHeight="1" x14ac:dyDescent="0.4">
      <c r="B56" s="75" t="s">
        <v>14</v>
      </c>
      <c r="C56" s="75" t="s">
        <v>0</v>
      </c>
      <c r="D56" s="127" t="s">
        <v>22</v>
      </c>
      <c r="E56" s="197" t="s">
        <v>7</v>
      </c>
      <c r="F56" s="198"/>
      <c r="G56" s="199"/>
      <c r="H56" s="75" t="s">
        <v>15</v>
      </c>
      <c r="I56" s="75" t="s">
        <v>16</v>
      </c>
    </row>
    <row r="57" spans="1:11" ht="18" customHeight="1" x14ac:dyDescent="0.4">
      <c r="B57" s="123">
        <v>45483</v>
      </c>
      <c r="C57" s="124">
        <v>50</v>
      </c>
      <c r="D57" s="125" t="s">
        <v>304</v>
      </c>
      <c r="E57" s="203" t="s">
        <v>213</v>
      </c>
      <c r="F57" s="203"/>
      <c r="G57" s="203"/>
      <c r="H57" s="126">
        <v>2400</v>
      </c>
      <c r="I57" s="126"/>
    </row>
    <row r="58" spans="1:11" ht="18" customHeight="1" x14ac:dyDescent="0.4">
      <c r="B58" s="101">
        <v>45483</v>
      </c>
      <c r="C58" s="102">
        <v>50</v>
      </c>
      <c r="D58" s="100" t="s">
        <v>304</v>
      </c>
      <c r="E58" s="138" t="s">
        <v>214</v>
      </c>
      <c r="F58" s="139"/>
      <c r="G58" s="140"/>
      <c r="H58" s="99">
        <v>1500</v>
      </c>
      <c r="I58" s="99"/>
    </row>
    <row r="59" spans="1:11" ht="18" customHeight="1" x14ac:dyDescent="0.4">
      <c r="B59" s="101">
        <v>45483</v>
      </c>
      <c r="C59" s="102">
        <v>50</v>
      </c>
      <c r="D59" s="100" t="s">
        <v>304</v>
      </c>
      <c r="E59" s="138" t="s">
        <v>215</v>
      </c>
      <c r="F59" s="139"/>
      <c r="G59" s="140"/>
      <c r="H59" s="99">
        <v>1800</v>
      </c>
      <c r="I59" s="103"/>
    </row>
    <row r="60" spans="1:11" ht="18" customHeight="1" x14ac:dyDescent="0.4">
      <c r="B60" s="101">
        <v>45486</v>
      </c>
      <c r="C60" s="102">
        <v>90</v>
      </c>
      <c r="D60" s="100" t="s">
        <v>305</v>
      </c>
      <c r="E60" s="134" t="s">
        <v>213</v>
      </c>
      <c r="F60" s="134"/>
      <c r="G60" s="134"/>
      <c r="H60" s="104"/>
      <c r="I60" s="104">
        <v>2400</v>
      </c>
    </row>
    <row r="61" spans="1:11" ht="18" customHeight="1" x14ac:dyDescent="0.4">
      <c r="B61" s="101">
        <v>45486</v>
      </c>
      <c r="C61" s="102">
        <v>90</v>
      </c>
      <c r="D61" s="100" t="s">
        <v>305</v>
      </c>
      <c r="E61" s="138" t="s">
        <v>214</v>
      </c>
      <c r="F61" s="139"/>
      <c r="G61" s="140"/>
      <c r="H61" s="104"/>
      <c r="I61" s="104">
        <v>1500</v>
      </c>
    </row>
    <row r="62" spans="1:11" ht="18" customHeight="1" x14ac:dyDescent="0.4">
      <c r="B62" s="101">
        <v>45486</v>
      </c>
      <c r="C62" s="102">
        <v>90</v>
      </c>
      <c r="D62" s="100" t="s">
        <v>305</v>
      </c>
      <c r="E62" s="138" t="s">
        <v>219</v>
      </c>
      <c r="F62" s="139"/>
      <c r="G62" s="140"/>
      <c r="H62" s="105"/>
      <c r="I62" s="104">
        <v>1600</v>
      </c>
    </row>
    <row r="63" spans="1:11" ht="18" customHeight="1" x14ac:dyDescent="0.4">
      <c r="B63" s="34"/>
      <c r="C63" s="35"/>
      <c r="D63" s="36"/>
      <c r="E63" s="200"/>
      <c r="F63" s="201"/>
      <c r="G63" s="202"/>
      <c r="H63" s="69"/>
      <c r="I63" s="68"/>
    </row>
    <row r="64" spans="1:11" x14ac:dyDescent="0.4">
      <c r="B64" s="1"/>
    </row>
    <row r="65" spans="1:11" x14ac:dyDescent="0.4">
      <c r="A65" s="18" t="s">
        <v>19</v>
      </c>
      <c r="B65" s="2" t="s">
        <v>151</v>
      </c>
    </row>
    <row r="66" spans="1:11" ht="18" customHeight="1" x14ac:dyDescent="0.4">
      <c r="B66" s="2" t="s">
        <v>220</v>
      </c>
      <c r="G66" s="106"/>
    </row>
    <row r="67" spans="1:11" ht="18" customHeight="1" x14ac:dyDescent="0.4">
      <c r="B67" s="2" t="s">
        <v>221</v>
      </c>
      <c r="G67" s="106"/>
    </row>
    <row r="68" spans="1:11" x14ac:dyDescent="0.4">
      <c r="B68" s="1"/>
    </row>
    <row r="69" spans="1:11" x14ac:dyDescent="0.4">
      <c r="A69" s="18" t="s">
        <v>132</v>
      </c>
      <c r="B69" s="16" t="s">
        <v>311</v>
      </c>
    </row>
    <row r="70" spans="1:11" x14ac:dyDescent="0.4">
      <c r="B70" s="160" t="s">
        <v>25</v>
      </c>
      <c r="C70" s="161"/>
      <c r="D70" s="161"/>
      <c r="E70" s="161"/>
      <c r="F70" s="161"/>
      <c r="G70" s="161"/>
      <c r="H70" s="161"/>
      <c r="I70" s="161"/>
      <c r="J70" s="161"/>
      <c r="K70" s="6" t="s">
        <v>26</v>
      </c>
    </row>
    <row r="71" spans="1:11" x14ac:dyDescent="0.4">
      <c r="B71" s="165" t="s">
        <v>27</v>
      </c>
      <c r="C71" s="166"/>
      <c r="D71" s="166"/>
      <c r="E71" s="167"/>
      <c r="F71" s="168" t="s">
        <v>23</v>
      </c>
      <c r="G71" s="170" t="s">
        <v>7</v>
      </c>
      <c r="H71" s="171"/>
      <c r="I71" s="172"/>
      <c r="J71" s="176" t="s">
        <v>15</v>
      </c>
      <c r="K71" s="132" t="s">
        <v>16</v>
      </c>
    </row>
    <row r="72" spans="1:11" ht="18" customHeight="1" x14ac:dyDescent="0.4">
      <c r="B72" s="48" t="s">
        <v>89</v>
      </c>
      <c r="C72" s="49" t="s">
        <v>90</v>
      </c>
      <c r="D72" s="49"/>
      <c r="E72" s="50"/>
      <c r="F72" s="169"/>
      <c r="G72" s="173"/>
      <c r="H72" s="174"/>
      <c r="I72" s="175"/>
      <c r="J72" s="177"/>
      <c r="K72" s="133"/>
    </row>
    <row r="73" spans="1:11" ht="18" customHeight="1" x14ac:dyDescent="0.4">
      <c r="B73" s="51">
        <v>3000</v>
      </c>
      <c r="C73" s="128" t="str">
        <f>_xlfn.XLOOKUP(B73,'H 2 aanwijzingen'!$A$19:$A$97,'H 2 aanwijzingen'!$B$19:$B$97,"",1)</f>
        <v>Voorraad goederen</v>
      </c>
      <c r="D73" s="129"/>
      <c r="E73" s="130"/>
      <c r="F73" s="52">
        <v>30030</v>
      </c>
      <c r="G73" s="138" t="s">
        <v>222</v>
      </c>
      <c r="H73" s="139"/>
      <c r="I73" s="140"/>
      <c r="J73" s="53">
        <v>200</v>
      </c>
      <c r="K73" s="54"/>
    </row>
    <row r="74" spans="1:11" ht="18" customHeight="1" x14ac:dyDescent="0.4">
      <c r="B74" s="51">
        <v>3100</v>
      </c>
      <c r="C74" s="128" t="str">
        <f>_xlfn.XLOOKUP(B74,'H 2 aanwijzingen'!$A$19:$A$97,'H 2 aanwijzingen'!$B$19:$B$97,"",1)</f>
        <v>Nog te ontvangen goederen</v>
      </c>
      <c r="D74" s="129"/>
      <c r="E74" s="130"/>
      <c r="F74" s="52"/>
      <c r="G74" s="138" t="s">
        <v>223</v>
      </c>
      <c r="H74" s="139"/>
      <c r="I74" s="140"/>
      <c r="J74" s="53"/>
      <c r="K74" s="54">
        <v>200</v>
      </c>
    </row>
    <row r="75" spans="1:11" ht="18" customHeight="1" x14ac:dyDescent="0.4">
      <c r="B75" s="51"/>
      <c r="C75" s="128" t="str">
        <f>_xlfn.XLOOKUP(B75,'H 2 aanwijzingen'!$A$19:$A$97,'H 2 aanwijzingen'!$B$19:$B$97,"",1)</f>
        <v/>
      </c>
      <c r="D75" s="129"/>
      <c r="E75" s="130"/>
      <c r="F75" s="52"/>
      <c r="G75" s="135"/>
      <c r="H75" s="136"/>
      <c r="I75" s="137"/>
      <c r="J75" s="53"/>
      <c r="K75" s="54"/>
    </row>
    <row r="76" spans="1:11" ht="18" customHeight="1" x14ac:dyDescent="0.4">
      <c r="B76" s="61"/>
      <c r="C76" s="62"/>
      <c r="D76" s="62"/>
      <c r="E76" s="62"/>
      <c r="F76" s="63"/>
      <c r="G76" s="76"/>
      <c r="H76" s="76"/>
      <c r="I76" s="76"/>
      <c r="J76" s="56"/>
      <c r="K76" s="74"/>
    </row>
    <row r="77" spans="1:11" ht="18" customHeight="1" x14ac:dyDescent="0.4">
      <c r="A77" s="18" t="s">
        <v>152</v>
      </c>
      <c r="B77" s="2" t="s">
        <v>148</v>
      </c>
    </row>
    <row r="78" spans="1:11" ht="18" customHeight="1" x14ac:dyDescent="0.4">
      <c r="B78" s="195" t="s">
        <v>149</v>
      </c>
      <c r="C78" s="196"/>
      <c r="D78" s="196"/>
      <c r="E78" s="196"/>
      <c r="F78" s="196"/>
      <c r="G78" s="196"/>
      <c r="H78" s="196"/>
      <c r="I78" s="122" t="s">
        <v>150</v>
      </c>
    </row>
    <row r="79" spans="1:11" ht="30" x14ac:dyDescent="0.4">
      <c r="B79" s="75" t="s">
        <v>14</v>
      </c>
      <c r="C79" s="75" t="s">
        <v>0</v>
      </c>
      <c r="D79" s="127" t="s">
        <v>22</v>
      </c>
      <c r="E79" s="197" t="s">
        <v>7</v>
      </c>
      <c r="F79" s="198"/>
      <c r="G79" s="199"/>
      <c r="H79" s="75" t="s">
        <v>15</v>
      </c>
      <c r="I79" s="75" t="s">
        <v>16</v>
      </c>
    </row>
    <row r="80" spans="1:11" ht="18" customHeight="1" x14ac:dyDescent="0.4">
      <c r="B80" s="101">
        <v>45483</v>
      </c>
      <c r="C80" s="102">
        <v>50</v>
      </c>
      <c r="D80" s="100" t="s">
        <v>304</v>
      </c>
      <c r="E80" s="134" t="s">
        <v>213</v>
      </c>
      <c r="F80" s="134"/>
      <c r="G80" s="134"/>
      <c r="H80" s="99">
        <v>2400</v>
      </c>
      <c r="I80" s="99"/>
    </row>
    <row r="81" spans="1:11" ht="18" customHeight="1" x14ac:dyDescent="0.4">
      <c r="B81" s="101">
        <v>45483</v>
      </c>
      <c r="C81" s="102">
        <v>50</v>
      </c>
      <c r="D81" s="100" t="s">
        <v>304</v>
      </c>
      <c r="E81" s="138" t="s">
        <v>214</v>
      </c>
      <c r="F81" s="139"/>
      <c r="G81" s="140"/>
      <c r="H81" s="99">
        <v>1500</v>
      </c>
      <c r="I81" s="99"/>
    </row>
    <row r="82" spans="1:11" ht="18" customHeight="1" x14ac:dyDescent="0.4">
      <c r="B82" s="101">
        <v>45483</v>
      </c>
      <c r="C82" s="102">
        <v>50</v>
      </c>
      <c r="D82" s="100" t="s">
        <v>304</v>
      </c>
      <c r="E82" s="138" t="s">
        <v>215</v>
      </c>
      <c r="F82" s="139"/>
      <c r="G82" s="140"/>
      <c r="H82" s="99">
        <v>1800</v>
      </c>
      <c r="I82" s="103"/>
    </row>
    <row r="83" spans="1:11" ht="18" customHeight="1" x14ac:dyDescent="0.4">
      <c r="B83" s="101">
        <v>45486</v>
      </c>
      <c r="C83" s="102">
        <v>90</v>
      </c>
      <c r="D83" s="100" t="s">
        <v>305</v>
      </c>
      <c r="E83" s="134" t="s">
        <v>213</v>
      </c>
      <c r="F83" s="134"/>
      <c r="G83" s="134"/>
      <c r="H83" s="104"/>
      <c r="I83" s="104">
        <v>2400</v>
      </c>
    </row>
    <row r="84" spans="1:11" ht="18" customHeight="1" x14ac:dyDescent="0.4">
      <c r="B84" s="101">
        <v>45486</v>
      </c>
      <c r="C84" s="102">
        <v>90</v>
      </c>
      <c r="D84" s="100" t="s">
        <v>305</v>
      </c>
      <c r="E84" s="138" t="s">
        <v>214</v>
      </c>
      <c r="F84" s="139"/>
      <c r="G84" s="140"/>
      <c r="H84" s="104"/>
      <c r="I84" s="104">
        <v>1500</v>
      </c>
    </row>
    <row r="85" spans="1:11" ht="18" customHeight="1" x14ac:dyDescent="0.4">
      <c r="B85" s="101">
        <v>45486</v>
      </c>
      <c r="C85" s="102">
        <v>90</v>
      </c>
      <c r="D85" s="100" t="s">
        <v>305</v>
      </c>
      <c r="E85" s="138" t="s">
        <v>219</v>
      </c>
      <c r="F85" s="139"/>
      <c r="G85" s="140"/>
      <c r="H85" s="105"/>
      <c r="I85" s="104">
        <v>1600</v>
      </c>
    </row>
    <row r="86" spans="1:11" ht="18" customHeight="1" x14ac:dyDescent="0.4">
      <c r="B86" s="101">
        <v>45488</v>
      </c>
      <c r="C86" s="102">
        <v>90</v>
      </c>
      <c r="D86" s="100" t="s">
        <v>306</v>
      </c>
      <c r="E86" s="138" t="s">
        <v>223</v>
      </c>
      <c r="F86" s="139"/>
      <c r="G86" s="140"/>
      <c r="H86" s="107"/>
      <c r="I86" s="108">
        <v>200</v>
      </c>
    </row>
    <row r="87" spans="1:11" ht="18" customHeight="1" x14ac:dyDescent="0.4">
      <c r="B87" s="34"/>
      <c r="C87" s="35"/>
      <c r="D87" s="36"/>
      <c r="E87" s="200"/>
      <c r="F87" s="201"/>
      <c r="G87" s="202"/>
      <c r="H87" s="70"/>
      <c r="I87" s="71"/>
    </row>
    <row r="88" spans="1:11" x14ac:dyDescent="0.4">
      <c r="B88" s="1"/>
    </row>
    <row r="89" spans="1:11" x14ac:dyDescent="0.4">
      <c r="B89" s="1"/>
    </row>
    <row r="90" spans="1:11" x14ac:dyDescent="0.4">
      <c r="B90" s="1" t="s">
        <v>154</v>
      </c>
    </row>
    <row r="91" spans="1:11" x14ac:dyDescent="0.4">
      <c r="A91" s="18" t="s">
        <v>17</v>
      </c>
      <c r="B91" s="18" t="s">
        <v>155</v>
      </c>
    </row>
    <row r="92" spans="1:11" x14ac:dyDescent="0.4">
      <c r="B92" s="160" t="s">
        <v>25</v>
      </c>
      <c r="C92" s="161"/>
      <c r="D92" s="161"/>
      <c r="E92" s="161"/>
      <c r="F92" s="161"/>
      <c r="G92" s="161"/>
      <c r="H92" s="161"/>
      <c r="I92" s="161"/>
      <c r="J92" s="161"/>
      <c r="K92" s="6" t="s">
        <v>26</v>
      </c>
    </row>
    <row r="93" spans="1:11" x14ac:dyDescent="0.4">
      <c r="B93" s="165" t="s">
        <v>27</v>
      </c>
      <c r="C93" s="166"/>
      <c r="D93" s="166"/>
      <c r="E93" s="167"/>
      <c r="F93" s="168" t="s">
        <v>23</v>
      </c>
      <c r="G93" s="170" t="s">
        <v>7</v>
      </c>
      <c r="H93" s="171"/>
      <c r="I93" s="172"/>
      <c r="J93" s="176" t="s">
        <v>15</v>
      </c>
      <c r="K93" s="132" t="s">
        <v>16</v>
      </c>
    </row>
    <row r="94" spans="1:11" ht="18" customHeight="1" x14ac:dyDescent="0.4">
      <c r="B94" s="48" t="s">
        <v>89</v>
      </c>
      <c r="C94" s="49" t="s">
        <v>90</v>
      </c>
      <c r="D94" s="49"/>
      <c r="E94" s="50"/>
      <c r="F94" s="169"/>
      <c r="G94" s="173"/>
      <c r="H94" s="174"/>
      <c r="I94" s="175"/>
      <c r="J94" s="177"/>
      <c r="K94" s="133"/>
    </row>
    <row r="95" spans="1:11" ht="18" customHeight="1" x14ac:dyDescent="0.4">
      <c r="B95" s="51">
        <v>3100</v>
      </c>
      <c r="C95" s="128" t="str">
        <f>_xlfn.XLOOKUP(B95,'H 2 aanwijzingen'!$A$19:$A$97,'H 2 aanwijzingen'!$B$19:$B$97,"",1)</f>
        <v>Nog te ontvangen goederen</v>
      </c>
      <c r="D95" s="129"/>
      <c r="E95" s="130"/>
      <c r="F95" s="52"/>
      <c r="G95" s="134" t="s">
        <v>224</v>
      </c>
      <c r="H95" s="134"/>
      <c r="I95" s="134"/>
      <c r="J95" s="99">
        <v>2100</v>
      </c>
      <c r="K95" s="99"/>
    </row>
    <row r="96" spans="1:11" ht="18" customHeight="1" x14ac:dyDescent="0.4">
      <c r="B96" s="51">
        <v>3100</v>
      </c>
      <c r="C96" s="128" t="str">
        <f>_xlfn.XLOOKUP(B96,'H 2 aanwijzingen'!$A$19:$A$97,'H 2 aanwijzingen'!$B$19:$B$97,"",1)</f>
        <v>Nog te ontvangen goederen</v>
      </c>
      <c r="D96" s="129"/>
      <c r="E96" s="130"/>
      <c r="F96" s="52"/>
      <c r="G96" s="134" t="s">
        <v>225</v>
      </c>
      <c r="H96" s="134"/>
      <c r="I96" s="134"/>
      <c r="J96" s="99">
        <v>1440</v>
      </c>
      <c r="K96" s="99"/>
    </row>
    <row r="97" spans="1:11" ht="18" customHeight="1" x14ac:dyDescent="0.4">
      <c r="B97" s="51">
        <v>3100</v>
      </c>
      <c r="C97" s="128" t="str">
        <f>_xlfn.XLOOKUP(B97,'H 2 aanwijzingen'!$A$19:$A$97,'H 2 aanwijzingen'!$B$19:$B$97,"",1)</f>
        <v>Nog te ontvangen goederen</v>
      </c>
      <c r="D97" s="129"/>
      <c r="E97" s="130"/>
      <c r="F97" s="52"/>
      <c r="G97" s="134" t="s">
        <v>226</v>
      </c>
      <c r="H97" s="134"/>
      <c r="I97" s="134"/>
      <c r="J97" s="99">
        <v>840</v>
      </c>
      <c r="K97" s="99"/>
    </row>
    <row r="98" spans="1:11" ht="18" customHeight="1" x14ac:dyDescent="0.4">
      <c r="B98" s="59">
        <v>1600</v>
      </c>
      <c r="C98" s="128" t="str">
        <f>_xlfn.XLOOKUP(B98,'H 2 aanwijzingen'!$A$19:$A$97,'H 2 aanwijzingen'!$B$19:$B$97,"",1)</f>
        <v>Te verrekenen omzetbelasting</v>
      </c>
      <c r="D98" s="129"/>
      <c r="E98" s="130"/>
      <c r="F98" s="60"/>
      <c r="G98" s="162" t="s">
        <v>227</v>
      </c>
      <c r="H98" s="163"/>
      <c r="I98" s="164"/>
      <c r="J98" s="99">
        <v>919.8</v>
      </c>
      <c r="K98" s="99"/>
    </row>
    <row r="99" spans="1:11" ht="18" customHeight="1" x14ac:dyDescent="0.4">
      <c r="B99" s="59">
        <v>1400</v>
      </c>
      <c r="C99" s="178" t="str">
        <f>_xlfn.XLOOKUP(B99,'H 2 aanwijzingen'!$A$19:$A$97,'H 2 aanwijzingen'!$B$19:$B$97,"",1)</f>
        <v>Crediteuren</v>
      </c>
      <c r="D99" s="179"/>
      <c r="E99" s="180"/>
      <c r="F99" s="60">
        <v>14045</v>
      </c>
      <c r="G99" s="138">
        <v>8596</v>
      </c>
      <c r="H99" s="139"/>
      <c r="I99" s="140"/>
      <c r="J99" s="99"/>
      <c r="K99" s="99">
        <v>5299.8</v>
      </c>
    </row>
    <row r="100" spans="1:11" ht="18" customHeight="1" x14ac:dyDescent="0.4">
      <c r="B100" s="64"/>
      <c r="C100" s="181"/>
      <c r="D100" s="181"/>
      <c r="E100" s="181"/>
      <c r="F100" s="65"/>
      <c r="G100" s="131"/>
      <c r="H100" s="131"/>
      <c r="I100" s="131"/>
      <c r="J100" s="53"/>
      <c r="K100" s="54"/>
    </row>
    <row r="101" spans="1:11" ht="18" customHeight="1" x14ac:dyDescent="0.4">
      <c r="B101" s="61"/>
      <c r="C101" s="62"/>
      <c r="D101" s="62"/>
      <c r="E101" s="62"/>
      <c r="F101" s="63"/>
      <c r="G101" s="55"/>
      <c r="H101" s="55"/>
      <c r="I101" s="55"/>
      <c r="J101" s="56"/>
      <c r="K101" s="74"/>
    </row>
    <row r="102" spans="1:11" ht="18" customHeight="1" x14ac:dyDescent="0.4">
      <c r="A102" s="18" t="s">
        <v>21</v>
      </c>
      <c r="B102" s="2" t="s">
        <v>307</v>
      </c>
    </row>
    <row r="103" spans="1:11" x14ac:dyDescent="0.4">
      <c r="B103" s="160" t="s">
        <v>25</v>
      </c>
      <c r="C103" s="161"/>
      <c r="D103" s="161"/>
      <c r="E103" s="161"/>
      <c r="F103" s="161"/>
      <c r="G103" s="161"/>
      <c r="H103" s="161"/>
      <c r="I103" s="161"/>
      <c r="J103" s="161"/>
      <c r="K103" s="6" t="s">
        <v>26</v>
      </c>
    </row>
    <row r="104" spans="1:11" x14ac:dyDescent="0.4">
      <c r="B104" s="165" t="s">
        <v>27</v>
      </c>
      <c r="C104" s="166"/>
      <c r="D104" s="166"/>
      <c r="E104" s="167"/>
      <c r="F104" s="168" t="s">
        <v>23</v>
      </c>
      <c r="G104" s="170" t="s">
        <v>7</v>
      </c>
      <c r="H104" s="171"/>
      <c r="I104" s="172"/>
      <c r="J104" s="176" t="s">
        <v>15</v>
      </c>
      <c r="K104" s="132" t="s">
        <v>16</v>
      </c>
    </row>
    <row r="105" spans="1:11" ht="18" customHeight="1" x14ac:dyDescent="0.4">
      <c r="B105" s="48" t="s">
        <v>89</v>
      </c>
      <c r="C105" s="49" t="s">
        <v>90</v>
      </c>
      <c r="D105" s="49"/>
      <c r="E105" s="50"/>
      <c r="F105" s="169"/>
      <c r="G105" s="173"/>
      <c r="H105" s="174"/>
      <c r="I105" s="175"/>
      <c r="J105" s="177"/>
      <c r="K105" s="133"/>
    </row>
    <row r="106" spans="1:11" ht="18" customHeight="1" x14ac:dyDescent="0.4">
      <c r="B106" s="51">
        <v>3000</v>
      </c>
      <c r="C106" s="128" t="str">
        <f>_xlfn.XLOOKUP(B106,'H 2 aanwijzingen'!$A$19:$A$97,'H 2 aanwijzingen'!$B$19:$B$97,"",1)</f>
        <v>Voorraad goederen</v>
      </c>
      <c r="D106" s="129"/>
      <c r="E106" s="130"/>
      <c r="F106" s="100">
        <v>30010</v>
      </c>
      <c r="G106" s="134" t="s">
        <v>228</v>
      </c>
      <c r="H106" s="134"/>
      <c r="I106" s="134"/>
      <c r="J106" s="99">
        <v>1800</v>
      </c>
      <c r="K106" s="99"/>
    </row>
    <row r="107" spans="1:11" ht="18" customHeight="1" x14ac:dyDescent="0.4">
      <c r="B107" s="51">
        <v>3000</v>
      </c>
      <c r="C107" s="128" t="str">
        <f>_xlfn.XLOOKUP(B107,'H 2 aanwijzingen'!$A$19:$A$97,'H 2 aanwijzingen'!$B$19:$B$97,"",1)</f>
        <v>Voorraad goederen</v>
      </c>
      <c r="D107" s="129"/>
      <c r="E107" s="130"/>
      <c r="F107" s="100">
        <v>30020</v>
      </c>
      <c r="G107" s="134" t="s">
        <v>225</v>
      </c>
      <c r="H107" s="134"/>
      <c r="I107" s="134"/>
      <c r="J107" s="99">
        <v>1400</v>
      </c>
      <c r="K107" s="99"/>
    </row>
    <row r="108" spans="1:11" ht="18" customHeight="1" x14ac:dyDescent="0.4">
      <c r="B108" s="51">
        <v>3000</v>
      </c>
      <c r="C108" s="128" t="str">
        <f>_xlfn.XLOOKUP(B108,'H 2 aanwijzingen'!$A$19:$A$97,'H 2 aanwijzingen'!$B$19:$B$97,"",1)</f>
        <v>Voorraad goederen</v>
      </c>
      <c r="D108" s="129"/>
      <c r="E108" s="130"/>
      <c r="F108" s="100">
        <v>30030</v>
      </c>
      <c r="G108" s="134" t="s">
        <v>226</v>
      </c>
      <c r="H108" s="134"/>
      <c r="I108" s="134"/>
      <c r="J108" s="99">
        <v>900</v>
      </c>
      <c r="K108" s="99"/>
    </row>
    <row r="109" spans="1:11" ht="18" customHeight="1" x14ac:dyDescent="0.4">
      <c r="B109" s="59">
        <v>3100</v>
      </c>
      <c r="C109" s="128" t="str">
        <f>_xlfn.XLOOKUP(B109,'H 2 aanwijzingen'!$A$19:$A$97,'H 2 aanwijzingen'!$B$19:$B$97,"",1)</f>
        <v>Nog te ontvangen goederen</v>
      </c>
      <c r="D109" s="129"/>
      <c r="E109" s="130"/>
      <c r="F109" s="100"/>
      <c r="G109" s="134" t="s">
        <v>228</v>
      </c>
      <c r="H109" s="134"/>
      <c r="I109" s="134"/>
      <c r="J109" s="99"/>
      <c r="K109" s="99">
        <v>1890</v>
      </c>
    </row>
    <row r="110" spans="1:11" ht="18" customHeight="1" x14ac:dyDescent="0.4">
      <c r="B110" s="64">
        <v>3100</v>
      </c>
      <c r="C110" s="128" t="str">
        <f>_xlfn.XLOOKUP(B110,'H 2 aanwijzingen'!$A$19:$A$97,'H 2 aanwijzingen'!$B$19:$B$97,"",1)</f>
        <v>Nog te ontvangen goederen</v>
      </c>
      <c r="D110" s="129"/>
      <c r="E110" s="130"/>
      <c r="F110" s="100"/>
      <c r="G110" s="134" t="s">
        <v>225</v>
      </c>
      <c r="H110" s="134"/>
      <c r="I110" s="134"/>
      <c r="J110" s="99"/>
      <c r="K110" s="99">
        <v>1440</v>
      </c>
    </row>
    <row r="111" spans="1:11" ht="18" customHeight="1" x14ac:dyDescent="0.4">
      <c r="B111" s="64">
        <v>3100</v>
      </c>
      <c r="C111" s="128" t="str">
        <f>_xlfn.XLOOKUP(B111,'H 2 aanwijzingen'!$A$19:$A$97,'H 2 aanwijzingen'!$B$19:$B$97,"",1)</f>
        <v>Nog te ontvangen goederen</v>
      </c>
      <c r="D111" s="129"/>
      <c r="E111" s="130"/>
      <c r="F111" s="100"/>
      <c r="G111" s="134" t="s">
        <v>226</v>
      </c>
      <c r="H111" s="134"/>
      <c r="I111" s="134"/>
      <c r="J111" s="99"/>
      <c r="K111" s="99">
        <v>840</v>
      </c>
    </row>
    <row r="112" spans="1:11" ht="18" customHeight="1" x14ac:dyDescent="0.4">
      <c r="B112" s="64">
        <v>3300</v>
      </c>
      <c r="C112" s="128" t="str">
        <f>_xlfn.XLOOKUP(B112,'H 2 aanwijzingen'!$A$19:$A$97,'H 2 aanwijzingen'!$B$19:$B$97,"",1)</f>
        <v>Prijsverschillen bij inkoop</v>
      </c>
      <c r="D112" s="129"/>
      <c r="E112" s="130"/>
      <c r="F112" s="100"/>
      <c r="G112" s="134" t="s">
        <v>227</v>
      </c>
      <c r="H112" s="134"/>
      <c r="I112" s="134"/>
      <c r="J112" s="99">
        <v>70</v>
      </c>
      <c r="K112" s="99"/>
    </row>
    <row r="113" spans="1:11" ht="18" customHeight="1" x14ac:dyDescent="0.4">
      <c r="B113" s="64"/>
      <c r="C113" s="128" t="str">
        <f>_xlfn.XLOOKUP(B113,'H 2 aanwijzingen'!$A$19:$A$97,'H 2 aanwijzingen'!$B$19:$B$97,"",1)</f>
        <v/>
      </c>
      <c r="D113" s="129"/>
      <c r="E113" s="130"/>
      <c r="F113" s="65"/>
      <c r="G113" s="131"/>
      <c r="H113" s="131"/>
      <c r="I113" s="131"/>
      <c r="J113" s="53"/>
      <c r="K113" s="54"/>
    </row>
    <row r="114" spans="1:11" x14ac:dyDescent="0.4">
      <c r="B114" s="1"/>
    </row>
    <row r="115" spans="1:11" ht="18" customHeight="1" x14ac:dyDescent="0.4">
      <c r="A115" s="18" t="s">
        <v>18</v>
      </c>
      <c r="B115" s="2" t="s">
        <v>148</v>
      </c>
    </row>
    <row r="116" spans="1:11" ht="18" customHeight="1" x14ac:dyDescent="0.4">
      <c r="B116" s="195" t="s">
        <v>149</v>
      </c>
      <c r="C116" s="196"/>
      <c r="D116" s="196"/>
      <c r="E116" s="196"/>
      <c r="F116" s="196"/>
      <c r="G116" s="196"/>
      <c r="H116" s="196"/>
      <c r="I116" s="122" t="s">
        <v>150</v>
      </c>
    </row>
    <row r="117" spans="1:11" ht="30" x14ac:dyDescent="0.4">
      <c r="B117" s="75" t="s">
        <v>14</v>
      </c>
      <c r="C117" s="75" t="s">
        <v>0</v>
      </c>
      <c r="D117" s="127" t="s">
        <v>22</v>
      </c>
      <c r="E117" s="197" t="s">
        <v>7</v>
      </c>
      <c r="F117" s="198"/>
      <c r="G117" s="199"/>
      <c r="H117" s="75" t="s">
        <v>15</v>
      </c>
      <c r="I117" s="75" t="s">
        <v>16</v>
      </c>
    </row>
    <row r="118" spans="1:11" ht="18" customHeight="1" x14ac:dyDescent="0.4">
      <c r="B118" s="101">
        <v>45493</v>
      </c>
      <c r="C118" s="102">
        <v>50</v>
      </c>
      <c r="D118" s="100" t="s">
        <v>308</v>
      </c>
      <c r="E118" s="134" t="s">
        <v>224</v>
      </c>
      <c r="F118" s="134"/>
      <c r="G118" s="134"/>
      <c r="H118" s="99">
        <v>2100</v>
      </c>
      <c r="I118" s="99"/>
    </row>
    <row r="119" spans="1:11" ht="18" customHeight="1" x14ac:dyDescent="0.4">
      <c r="B119" s="101">
        <v>45493</v>
      </c>
      <c r="C119" s="102">
        <v>50</v>
      </c>
      <c r="D119" s="100" t="s">
        <v>308</v>
      </c>
      <c r="E119" s="134" t="s">
        <v>225</v>
      </c>
      <c r="F119" s="134"/>
      <c r="G119" s="134"/>
      <c r="H119" s="99">
        <v>1440</v>
      </c>
      <c r="I119" s="99"/>
    </row>
    <row r="120" spans="1:11" ht="18" customHeight="1" x14ac:dyDescent="0.4">
      <c r="B120" s="101">
        <v>45493</v>
      </c>
      <c r="C120" s="102">
        <v>50</v>
      </c>
      <c r="D120" s="100" t="s">
        <v>308</v>
      </c>
      <c r="E120" s="134" t="s">
        <v>226</v>
      </c>
      <c r="F120" s="134"/>
      <c r="G120" s="134"/>
      <c r="H120" s="99">
        <v>840</v>
      </c>
      <c r="I120" s="103"/>
    </row>
    <row r="121" spans="1:11" ht="18" customHeight="1" x14ac:dyDescent="0.4">
      <c r="B121" s="101">
        <v>45496</v>
      </c>
      <c r="C121" s="102">
        <v>90</v>
      </c>
      <c r="D121" s="100" t="s">
        <v>305</v>
      </c>
      <c r="E121" s="134" t="s">
        <v>228</v>
      </c>
      <c r="F121" s="134"/>
      <c r="G121" s="134"/>
      <c r="H121" s="104"/>
      <c r="I121" s="104">
        <v>1890</v>
      </c>
    </row>
    <row r="122" spans="1:11" ht="18" customHeight="1" x14ac:dyDescent="0.4">
      <c r="B122" s="101">
        <v>45496</v>
      </c>
      <c r="C122" s="102">
        <v>90</v>
      </c>
      <c r="D122" s="100" t="s">
        <v>305</v>
      </c>
      <c r="E122" s="134" t="s">
        <v>225</v>
      </c>
      <c r="F122" s="134"/>
      <c r="G122" s="134"/>
      <c r="H122" s="104"/>
      <c r="I122" s="104">
        <v>1440</v>
      </c>
    </row>
    <row r="123" spans="1:11" ht="18" customHeight="1" x14ac:dyDescent="0.4">
      <c r="B123" s="101">
        <v>45496</v>
      </c>
      <c r="C123" s="102">
        <v>90</v>
      </c>
      <c r="D123" s="100" t="s">
        <v>305</v>
      </c>
      <c r="E123" s="134" t="s">
        <v>226</v>
      </c>
      <c r="F123" s="134"/>
      <c r="G123" s="134"/>
      <c r="H123" s="105"/>
      <c r="I123" s="104">
        <v>840</v>
      </c>
    </row>
    <row r="124" spans="1:11" ht="18" customHeight="1" x14ac:dyDescent="0.4">
      <c r="B124" s="34"/>
      <c r="C124" s="35"/>
      <c r="D124" s="36"/>
      <c r="E124" s="194"/>
      <c r="F124" s="194"/>
      <c r="G124" s="194"/>
      <c r="H124" s="69"/>
      <c r="I124" s="68"/>
    </row>
    <row r="125" spans="1:11" x14ac:dyDescent="0.4">
      <c r="B125" s="1"/>
    </row>
    <row r="126" spans="1:11" x14ac:dyDescent="0.4">
      <c r="A126" s="18" t="s">
        <v>19</v>
      </c>
      <c r="B126" s="2" t="s">
        <v>151</v>
      </c>
    </row>
    <row r="127" spans="1:11" ht="18" customHeight="1" x14ac:dyDescent="0.4">
      <c r="B127" s="2" t="s">
        <v>229</v>
      </c>
      <c r="H127" s="106"/>
    </row>
    <row r="128" spans="1:11" ht="18" customHeight="1" x14ac:dyDescent="0.4">
      <c r="B128" s="2" t="s">
        <v>230</v>
      </c>
      <c r="H128" s="106"/>
    </row>
    <row r="129" spans="1:11" x14ac:dyDescent="0.4">
      <c r="B129" s="1"/>
    </row>
    <row r="130" spans="1:11" x14ac:dyDescent="0.4">
      <c r="B130" s="1"/>
    </row>
    <row r="131" spans="1:11" x14ac:dyDescent="0.4">
      <c r="A131" s="18" t="s">
        <v>132</v>
      </c>
      <c r="B131" s="16" t="s">
        <v>156</v>
      </c>
    </row>
    <row r="132" spans="1:11" x14ac:dyDescent="0.4">
      <c r="B132" s="160" t="s">
        <v>25</v>
      </c>
      <c r="C132" s="161"/>
      <c r="D132" s="161"/>
      <c r="E132" s="161"/>
      <c r="F132" s="161"/>
      <c r="G132" s="161"/>
      <c r="H132" s="161"/>
      <c r="I132" s="161"/>
      <c r="J132" s="161"/>
      <c r="K132" s="6" t="s">
        <v>26</v>
      </c>
    </row>
    <row r="133" spans="1:11" x14ac:dyDescent="0.4">
      <c r="B133" s="165" t="s">
        <v>27</v>
      </c>
      <c r="C133" s="166"/>
      <c r="D133" s="166"/>
      <c r="E133" s="167"/>
      <c r="F133" s="168" t="s">
        <v>23</v>
      </c>
      <c r="G133" s="170" t="s">
        <v>7</v>
      </c>
      <c r="H133" s="171"/>
      <c r="I133" s="172"/>
      <c r="J133" s="176" t="s">
        <v>15</v>
      </c>
      <c r="K133" s="132" t="s">
        <v>16</v>
      </c>
    </row>
    <row r="134" spans="1:11" ht="18" customHeight="1" x14ac:dyDescent="0.4">
      <c r="B134" s="48" t="s">
        <v>89</v>
      </c>
      <c r="C134" s="49" t="s">
        <v>90</v>
      </c>
      <c r="D134" s="49"/>
      <c r="E134" s="50"/>
      <c r="F134" s="169"/>
      <c r="G134" s="173"/>
      <c r="H134" s="174"/>
      <c r="I134" s="175"/>
      <c r="J134" s="177"/>
      <c r="K134" s="133"/>
    </row>
    <row r="135" spans="1:11" ht="18" customHeight="1" x14ac:dyDescent="0.4">
      <c r="B135" s="51">
        <v>3100</v>
      </c>
      <c r="C135" s="128" t="str">
        <f>_xlfn.XLOOKUP(B135,'H 2 aanwijzingen'!$A$19:$A$97,'H 2 aanwijzingen'!$B$19:$B$97,"",1)</f>
        <v>Nog te ontvangen goederen</v>
      </c>
      <c r="D135" s="129"/>
      <c r="E135" s="130"/>
      <c r="F135" s="100"/>
      <c r="G135" s="134" t="s">
        <v>231</v>
      </c>
      <c r="H135" s="134"/>
      <c r="I135" s="134"/>
      <c r="J135" s="99"/>
      <c r="K135" s="99">
        <v>210</v>
      </c>
    </row>
    <row r="136" spans="1:11" ht="18" customHeight="1" x14ac:dyDescent="0.4">
      <c r="B136" s="51">
        <v>1600</v>
      </c>
      <c r="C136" s="128" t="str">
        <f>_xlfn.XLOOKUP(B136,'H 2 aanwijzingen'!$A$19:$A$97,'H 2 aanwijzingen'!$B$19:$B$97,"",1)</f>
        <v>Te verrekenen omzetbelasting</v>
      </c>
      <c r="D136" s="129"/>
      <c r="E136" s="130"/>
      <c r="F136" s="100"/>
      <c r="G136" s="162" t="s">
        <v>227</v>
      </c>
      <c r="H136" s="163"/>
      <c r="I136" s="164"/>
      <c r="J136" s="99"/>
      <c r="K136" s="99">
        <v>44.1</v>
      </c>
    </row>
    <row r="137" spans="1:11" ht="18" customHeight="1" x14ac:dyDescent="0.4">
      <c r="B137" s="59">
        <v>1400</v>
      </c>
      <c r="C137" s="178" t="str">
        <f>_xlfn.XLOOKUP(B137,'H 2 aanwijzingen'!$A$19:$A$97,'H 2 aanwijzingen'!$B$19:$B$97,"",1)</f>
        <v>Crediteuren</v>
      </c>
      <c r="D137" s="179"/>
      <c r="E137" s="180"/>
      <c r="F137" s="100">
        <v>14045</v>
      </c>
      <c r="G137" s="138">
        <v>8600</v>
      </c>
      <c r="H137" s="139"/>
      <c r="I137" s="140"/>
      <c r="J137" s="99">
        <v>254.1</v>
      </c>
      <c r="K137" s="99"/>
    </row>
    <row r="138" spans="1:11" ht="18" customHeight="1" x14ac:dyDescent="0.4">
      <c r="B138" s="64"/>
      <c r="C138" s="181" t="str">
        <f>_xlfn.XLOOKUP(B138,'H 2 aanwijzingen'!$A$19:$A$97,'H 2 aanwijzingen'!$B$19:$B$97,"",1)</f>
        <v/>
      </c>
      <c r="D138" s="181"/>
      <c r="E138" s="181"/>
      <c r="F138" s="65"/>
      <c r="G138" s="192"/>
      <c r="H138" s="192"/>
      <c r="I138" s="192"/>
      <c r="J138" s="79"/>
      <c r="K138" s="80"/>
    </row>
    <row r="139" spans="1:11" ht="18" customHeight="1" x14ac:dyDescent="0.4">
      <c r="B139" s="1"/>
    </row>
    <row r="140" spans="1:11" ht="18" customHeight="1" x14ac:dyDescent="0.4">
      <c r="B140" s="1"/>
    </row>
    <row r="141" spans="1:11" ht="18" customHeight="1" x14ac:dyDescent="0.4">
      <c r="B141" s="1" t="s">
        <v>157</v>
      </c>
    </row>
    <row r="142" spans="1:11" ht="18" customHeight="1" x14ac:dyDescent="0.4">
      <c r="A142" s="18" t="s">
        <v>17</v>
      </c>
      <c r="B142" s="2" t="s">
        <v>158</v>
      </c>
    </row>
    <row r="143" spans="1:11" x14ac:dyDescent="0.4">
      <c r="B143" s="160" t="s">
        <v>25</v>
      </c>
      <c r="C143" s="161"/>
      <c r="D143" s="161"/>
      <c r="E143" s="161"/>
      <c r="F143" s="161"/>
      <c r="G143" s="161"/>
      <c r="H143" s="161"/>
      <c r="I143" s="161"/>
      <c r="J143" s="161"/>
      <c r="K143" s="6" t="s">
        <v>26</v>
      </c>
    </row>
    <row r="144" spans="1:11" x14ac:dyDescent="0.4">
      <c r="B144" s="165" t="s">
        <v>27</v>
      </c>
      <c r="C144" s="166"/>
      <c r="D144" s="166"/>
      <c r="E144" s="167"/>
      <c r="F144" s="168" t="s">
        <v>23</v>
      </c>
      <c r="G144" s="170" t="s">
        <v>7</v>
      </c>
      <c r="H144" s="171"/>
      <c r="I144" s="172"/>
      <c r="J144" s="176" t="s">
        <v>15</v>
      </c>
      <c r="K144" s="132" t="s">
        <v>16</v>
      </c>
    </row>
    <row r="145" spans="1:11" ht="18" customHeight="1" x14ac:dyDescent="0.4">
      <c r="B145" s="48" t="s">
        <v>89</v>
      </c>
      <c r="C145" s="49" t="s">
        <v>90</v>
      </c>
      <c r="D145" s="49"/>
      <c r="E145" s="50"/>
      <c r="F145" s="169"/>
      <c r="G145" s="173"/>
      <c r="H145" s="174"/>
      <c r="I145" s="175"/>
      <c r="J145" s="177"/>
      <c r="K145" s="133"/>
    </row>
    <row r="146" spans="1:11" ht="18" customHeight="1" x14ac:dyDescent="0.4">
      <c r="B146" s="51">
        <v>3100</v>
      </c>
      <c r="C146" s="128" t="str">
        <f>_xlfn.XLOOKUP(B146,'[1]H 2 aanwijzingen'!$A$19:$A$99,'[1]H 2 aanwijzingen'!$B$19:$B$99,"",1)</f>
        <v>Nog te ontvangen goederen</v>
      </c>
      <c r="D146" s="129"/>
      <c r="E146" s="130"/>
      <c r="F146" s="100"/>
      <c r="G146" s="134" t="s">
        <v>232</v>
      </c>
      <c r="H146" s="134"/>
      <c r="I146" s="134"/>
      <c r="J146" s="99">
        <v>1170</v>
      </c>
      <c r="K146" s="99"/>
    </row>
    <row r="147" spans="1:11" ht="18" customHeight="1" x14ac:dyDescent="0.4">
      <c r="B147" s="51">
        <v>1600</v>
      </c>
      <c r="C147" s="128" t="str">
        <f>_xlfn.XLOOKUP(B147,'[1]H 2 aanwijzingen'!$A$19:$A$99,'[1]H 2 aanwijzingen'!$B$19:$B$99,"",1)</f>
        <v>Te verrekenen omzetbelasting</v>
      </c>
      <c r="D147" s="129"/>
      <c r="E147" s="130"/>
      <c r="F147" s="100"/>
      <c r="G147" s="162" t="s">
        <v>233</v>
      </c>
      <c r="H147" s="163"/>
      <c r="I147" s="164"/>
      <c r="J147" s="99">
        <v>245.7</v>
      </c>
      <c r="K147" s="99"/>
    </row>
    <row r="148" spans="1:11" ht="18" customHeight="1" x14ac:dyDescent="0.4">
      <c r="B148" s="59">
        <v>1400</v>
      </c>
      <c r="C148" s="128" t="str">
        <f>_xlfn.XLOOKUP(B148,'[1]H 2 aanwijzingen'!$A$19:$A$99,'[1]H 2 aanwijzingen'!$B$19:$B$99,"",1)</f>
        <v>Crediteuren</v>
      </c>
      <c r="D148" s="129"/>
      <c r="E148" s="130"/>
      <c r="F148" s="100">
        <v>14085</v>
      </c>
      <c r="G148" s="138">
        <v>8967</v>
      </c>
      <c r="H148" s="139"/>
      <c r="I148" s="140"/>
      <c r="J148" s="99"/>
      <c r="K148" s="99">
        <v>1415.7</v>
      </c>
    </row>
    <row r="149" spans="1:11" ht="18" customHeight="1" x14ac:dyDescent="0.4">
      <c r="B149" s="64"/>
      <c r="C149" s="181" t="str">
        <f>_xlfn.XLOOKUP(B149,'H 2 aanwijzingen'!$A$19:$A$97,'H 2 aanwijzingen'!$B$19:$B$97,"",1)</f>
        <v/>
      </c>
      <c r="D149" s="181"/>
      <c r="E149" s="181"/>
      <c r="F149" s="65"/>
      <c r="G149" s="192"/>
      <c r="H149" s="192"/>
      <c r="I149" s="192"/>
      <c r="J149" s="79"/>
      <c r="K149" s="80"/>
    </row>
    <row r="150" spans="1:11" ht="18" customHeight="1" x14ac:dyDescent="0.4">
      <c r="B150" s="61"/>
      <c r="C150" s="62"/>
      <c r="D150" s="62"/>
      <c r="E150" s="62"/>
      <c r="F150" s="63"/>
      <c r="G150" s="76"/>
      <c r="H150" s="76"/>
      <c r="I150" s="76"/>
      <c r="J150" s="56"/>
      <c r="K150" s="74"/>
    </row>
    <row r="151" spans="1:11" ht="18" customHeight="1" x14ac:dyDescent="0.4">
      <c r="A151" s="18" t="s">
        <v>21</v>
      </c>
      <c r="B151" s="2" t="s">
        <v>309</v>
      </c>
    </row>
    <row r="152" spans="1:11" x14ac:dyDescent="0.4">
      <c r="B152" s="160" t="s">
        <v>25</v>
      </c>
      <c r="C152" s="161"/>
      <c r="D152" s="161"/>
      <c r="E152" s="161"/>
      <c r="F152" s="161"/>
      <c r="G152" s="161"/>
      <c r="H152" s="161"/>
      <c r="I152" s="161"/>
      <c r="J152" s="161"/>
      <c r="K152" s="6" t="s">
        <v>26</v>
      </c>
    </row>
    <row r="153" spans="1:11" x14ac:dyDescent="0.4">
      <c r="B153" s="165" t="s">
        <v>27</v>
      </c>
      <c r="C153" s="166"/>
      <c r="D153" s="166"/>
      <c r="E153" s="167"/>
      <c r="F153" s="168" t="s">
        <v>23</v>
      </c>
      <c r="G153" s="170" t="s">
        <v>7</v>
      </c>
      <c r="H153" s="171"/>
      <c r="I153" s="172"/>
      <c r="J153" s="176" t="s">
        <v>15</v>
      </c>
      <c r="K153" s="132" t="s">
        <v>16</v>
      </c>
    </row>
    <row r="154" spans="1:11" ht="18" customHeight="1" x14ac:dyDescent="0.4">
      <c r="B154" s="48" t="s">
        <v>89</v>
      </c>
      <c r="C154" s="49" t="s">
        <v>90</v>
      </c>
      <c r="D154" s="49"/>
      <c r="E154" s="50"/>
      <c r="F154" s="169"/>
      <c r="G154" s="173"/>
      <c r="H154" s="174"/>
      <c r="I154" s="175"/>
      <c r="J154" s="177"/>
      <c r="K154" s="133"/>
    </row>
    <row r="155" spans="1:11" ht="18" customHeight="1" x14ac:dyDescent="0.4">
      <c r="B155" s="51">
        <v>3000</v>
      </c>
      <c r="C155" s="128" t="str">
        <f>_xlfn.XLOOKUP(B155,'[1]H 2 aanwijzingen'!$A$19:$A$99,'[1]H 2 aanwijzingen'!$B$19:$B$99,"",1)</f>
        <v>Voorraad goederen</v>
      </c>
      <c r="D155" s="129"/>
      <c r="E155" s="130"/>
      <c r="F155" s="52">
        <v>30010</v>
      </c>
      <c r="G155" s="134" t="s">
        <v>234</v>
      </c>
      <c r="H155" s="134"/>
      <c r="I155" s="134"/>
      <c r="J155" s="99">
        <v>1200</v>
      </c>
      <c r="K155" s="99"/>
    </row>
    <row r="156" spans="1:11" ht="18" customHeight="1" x14ac:dyDescent="0.4">
      <c r="B156" s="51">
        <v>3100</v>
      </c>
      <c r="C156" s="128" t="str">
        <f>_xlfn.XLOOKUP(B156,'[1]H 2 aanwijzingen'!$A$19:$A$99,'[1]H 2 aanwijzingen'!$B$19:$B$99,"",1)</f>
        <v>Nog te ontvangen goederen</v>
      </c>
      <c r="D156" s="129"/>
      <c r="E156" s="130"/>
      <c r="F156" s="52"/>
      <c r="G156" s="134" t="s">
        <v>232</v>
      </c>
      <c r="H156" s="134"/>
      <c r="I156" s="134"/>
      <c r="J156" s="99"/>
      <c r="K156" s="99">
        <v>1170</v>
      </c>
    </row>
    <row r="157" spans="1:11" ht="18" customHeight="1" x14ac:dyDescent="0.4">
      <c r="B157" s="59">
        <v>3300</v>
      </c>
      <c r="C157" s="128" t="str">
        <f>_xlfn.XLOOKUP(B157,'[1]H 2 aanwijzingen'!$A$19:$A$99,'[1]H 2 aanwijzingen'!$B$19:$B$99,"",1)</f>
        <v>Prijsverschillen bij inkoop</v>
      </c>
      <c r="D157" s="129"/>
      <c r="E157" s="130"/>
      <c r="F157" s="60"/>
      <c r="G157" s="134" t="s">
        <v>235</v>
      </c>
      <c r="H157" s="134"/>
      <c r="I157" s="134"/>
      <c r="J157" s="99"/>
      <c r="K157" s="99">
        <v>30</v>
      </c>
    </row>
    <row r="158" spans="1:11" ht="18" customHeight="1" x14ac:dyDescent="0.4">
      <c r="B158" s="64"/>
      <c r="C158" s="181" t="str">
        <f>_xlfn.XLOOKUP(B158,'H 2 aanwijzingen'!$A$19:$A$97,'H 2 aanwijzingen'!$B$19:$B$97,"",1)</f>
        <v/>
      </c>
      <c r="D158" s="181"/>
      <c r="E158" s="181"/>
      <c r="F158" s="65"/>
      <c r="G158" s="192"/>
      <c r="H158" s="192"/>
      <c r="I158" s="192"/>
      <c r="J158" s="79"/>
      <c r="K158" s="80"/>
    </row>
    <row r="159" spans="1:11" ht="18" customHeight="1" x14ac:dyDescent="0.4">
      <c r="B159" s="61"/>
      <c r="C159" s="62"/>
      <c r="D159" s="62"/>
      <c r="E159" s="62"/>
      <c r="F159" s="63"/>
      <c r="G159" s="76"/>
      <c r="H159" s="76"/>
      <c r="I159" s="76"/>
      <c r="J159" s="56"/>
      <c r="K159" s="74"/>
    </row>
    <row r="160" spans="1:11" ht="18" customHeight="1" x14ac:dyDescent="0.4">
      <c r="A160" s="18" t="s">
        <v>18</v>
      </c>
      <c r="B160" s="2" t="s">
        <v>159</v>
      </c>
    </row>
    <row r="161" spans="1:11" ht="18" customHeight="1" x14ac:dyDescent="0.4">
      <c r="B161" s="160" t="s">
        <v>25</v>
      </c>
      <c r="C161" s="161"/>
      <c r="D161" s="161"/>
      <c r="E161" s="161"/>
      <c r="F161" s="161"/>
      <c r="G161" s="161"/>
      <c r="H161" s="161"/>
      <c r="I161" s="161"/>
      <c r="J161" s="161"/>
      <c r="K161" s="6" t="s">
        <v>26</v>
      </c>
    </row>
    <row r="162" spans="1:11" ht="18" customHeight="1" x14ac:dyDescent="0.4">
      <c r="B162" s="165" t="s">
        <v>27</v>
      </c>
      <c r="C162" s="166"/>
      <c r="D162" s="166"/>
      <c r="E162" s="167"/>
      <c r="F162" s="168" t="s">
        <v>23</v>
      </c>
      <c r="G162" s="170" t="s">
        <v>7</v>
      </c>
      <c r="H162" s="171"/>
      <c r="I162" s="172"/>
      <c r="J162" s="176" t="s">
        <v>15</v>
      </c>
      <c r="K162" s="132" t="s">
        <v>16</v>
      </c>
    </row>
    <row r="163" spans="1:11" ht="18" customHeight="1" x14ac:dyDescent="0.4">
      <c r="B163" s="48" t="s">
        <v>89</v>
      </c>
      <c r="C163" s="49" t="s">
        <v>90</v>
      </c>
      <c r="D163" s="49"/>
      <c r="E163" s="50"/>
      <c r="F163" s="169"/>
      <c r="G163" s="173"/>
      <c r="H163" s="174"/>
      <c r="I163" s="175"/>
      <c r="J163" s="177"/>
      <c r="K163" s="133"/>
    </row>
    <row r="164" spans="1:11" ht="18" customHeight="1" x14ac:dyDescent="0.4">
      <c r="B164" s="51">
        <v>3150</v>
      </c>
      <c r="C164" s="146" t="s">
        <v>136</v>
      </c>
      <c r="D164" s="129"/>
      <c r="E164" s="130"/>
      <c r="F164" s="100"/>
      <c r="G164" s="134" t="s">
        <v>236</v>
      </c>
      <c r="H164" s="134"/>
      <c r="I164" s="134"/>
      <c r="J164" s="99"/>
      <c r="K164" s="99">
        <v>585</v>
      </c>
    </row>
    <row r="165" spans="1:11" ht="18" customHeight="1" x14ac:dyDescent="0.4">
      <c r="B165" s="51">
        <v>1600</v>
      </c>
      <c r="C165" s="128" t="str">
        <f>_xlfn.XLOOKUP(B165,'[1]H 2 aanwijzingen'!$A$19:$A$99,'[1]H 2 aanwijzingen'!$B$19:$B$99,"",1)</f>
        <v>Te verrekenen omzetbelasting</v>
      </c>
      <c r="D165" s="129"/>
      <c r="E165" s="130"/>
      <c r="F165" s="100"/>
      <c r="G165" s="162" t="s">
        <v>233</v>
      </c>
      <c r="H165" s="163"/>
      <c r="I165" s="164"/>
      <c r="J165" s="99"/>
      <c r="K165" s="99">
        <v>122.85</v>
      </c>
    </row>
    <row r="166" spans="1:11" ht="18" customHeight="1" x14ac:dyDescent="0.4">
      <c r="B166" s="59">
        <v>1400</v>
      </c>
      <c r="C166" s="128" t="str">
        <f>_xlfn.XLOOKUP(B166,'[1]H 2 aanwijzingen'!$A$19:$A$99,'[1]H 2 aanwijzingen'!$B$19:$B$99,"",1)</f>
        <v>Crediteuren</v>
      </c>
      <c r="D166" s="129"/>
      <c r="E166" s="130"/>
      <c r="F166" s="100">
        <v>14085</v>
      </c>
      <c r="G166" s="138">
        <v>8981</v>
      </c>
      <c r="H166" s="139"/>
      <c r="I166" s="140"/>
      <c r="J166" s="99">
        <v>707.85</v>
      </c>
      <c r="K166" s="99"/>
    </row>
    <row r="167" spans="1:11" ht="18" customHeight="1" x14ac:dyDescent="0.4">
      <c r="B167" s="64"/>
      <c r="C167" s="181" t="str">
        <f>_xlfn.XLOOKUP(B167,'H 2 aanwijzingen'!$A$19:$A$97,'H 2 aanwijzingen'!$B$19:$B$97,"",1)</f>
        <v/>
      </c>
      <c r="D167" s="181"/>
      <c r="E167" s="181"/>
      <c r="F167" s="65"/>
      <c r="G167" s="192"/>
      <c r="H167" s="192"/>
      <c r="I167" s="192"/>
      <c r="J167" s="79"/>
      <c r="K167" s="80"/>
    </row>
    <row r="168" spans="1:11" ht="18" customHeight="1" x14ac:dyDescent="0.4">
      <c r="B168" s="61"/>
      <c r="C168" s="62"/>
      <c r="D168" s="62"/>
      <c r="E168" s="62"/>
      <c r="F168" s="63"/>
      <c r="G168" s="76"/>
      <c r="H168" s="76"/>
      <c r="I168" s="76"/>
      <c r="J168" s="56"/>
      <c r="K168" s="74"/>
    </row>
    <row r="169" spans="1:11" ht="18" customHeight="1" x14ac:dyDescent="0.4">
      <c r="A169" s="18" t="s">
        <v>19</v>
      </c>
      <c r="B169" s="2" t="s">
        <v>310</v>
      </c>
    </row>
    <row r="170" spans="1:11" ht="18" customHeight="1" x14ac:dyDescent="0.4">
      <c r="B170" s="160" t="s">
        <v>25</v>
      </c>
      <c r="C170" s="161"/>
      <c r="D170" s="161"/>
      <c r="E170" s="161"/>
      <c r="F170" s="161"/>
      <c r="G170" s="161"/>
      <c r="H170" s="161"/>
      <c r="I170" s="161"/>
      <c r="J170" s="161"/>
      <c r="K170" s="6" t="s">
        <v>26</v>
      </c>
    </row>
    <row r="171" spans="1:11" ht="18" customHeight="1" x14ac:dyDescent="0.4">
      <c r="B171" s="165" t="s">
        <v>27</v>
      </c>
      <c r="C171" s="166"/>
      <c r="D171" s="166"/>
      <c r="E171" s="167"/>
      <c r="F171" s="168" t="s">
        <v>23</v>
      </c>
      <c r="G171" s="170" t="s">
        <v>7</v>
      </c>
      <c r="H171" s="171"/>
      <c r="I171" s="172"/>
      <c r="J171" s="176" t="s">
        <v>15</v>
      </c>
      <c r="K171" s="132" t="s">
        <v>16</v>
      </c>
    </row>
    <row r="172" spans="1:11" ht="18" customHeight="1" x14ac:dyDescent="0.4">
      <c r="B172" s="48" t="s">
        <v>89</v>
      </c>
      <c r="C172" s="49" t="s">
        <v>90</v>
      </c>
      <c r="D172" s="49"/>
      <c r="E172" s="50"/>
      <c r="F172" s="169"/>
      <c r="G172" s="173"/>
      <c r="H172" s="174"/>
      <c r="I172" s="175"/>
      <c r="J172" s="177"/>
      <c r="K172" s="133"/>
    </row>
    <row r="173" spans="1:11" ht="18" customHeight="1" x14ac:dyDescent="0.4">
      <c r="B173" s="51">
        <v>3000</v>
      </c>
      <c r="C173" s="128" t="str">
        <f>_xlfn.XLOOKUP(B173,'[1]H 2 aanwijzingen'!$A$19:$A$99,'[1]H 2 aanwijzingen'!$B$19:$B$99,"",1)</f>
        <v>Voorraad goederen</v>
      </c>
      <c r="D173" s="129"/>
      <c r="E173" s="130"/>
      <c r="F173" s="100">
        <v>30010</v>
      </c>
      <c r="G173" s="134" t="s">
        <v>237</v>
      </c>
      <c r="H173" s="134"/>
      <c r="I173" s="134"/>
      <c r="J173" s="99"/>
      <c r="K173" s="99">
        <v>600</v>
      </c>
    </row>
    <row r="174" spans="1:11" ht="18" customHeight="1" x14ac:dyDescent="0.4">
      <c r="B174" s="51">
        <v>3150</v>
      </c>
      <c r="C174" s="146" t="s">
        <v>136</v>
      </c>
      <c r="D174" s="129"/>
      <c r="E174" s="130"/>
      <c r="F174" s="109"/>
      <c r="G174" s="193" t="s">
        <v>236</v>
      </c>
      <c r="H174" s="193"/>
      <c r="I174" s="193"/>
      <c r="J174" s="110">
        <v>585</v>
      </c>
      <c r="K174" s="110"/>
    </row>
    <row r="175" spans="1:11" ht="18" customHeight="1" x14ac:dyDescent="0.4">
      <c r="B175" s="59">
        <v>3300</v>
      </c>
      <c r="C175" s="128" t="str">
        <f>_xlfn.XLOOKUP(B175,'[1]H 2 aanwijzingen'!$A$19:$A$99,'[1]H 2 aanwijzingen'!$B$19:$B$99,"",1)</f>
        <v>Prijsverschillen bij inkoop</v>
      </c>
      <c r="D175" s="129"/>
      <c r="E175" s="130"/>
      <c r="F175" s="111"/>
      <c r="G175" s="134" t="s">
        <v>235</v>
      </c>
      <c r="H175" s="134"/>
      <c r="I175" s="134"/>
      <c r="J175" s="108">
        <v>15</v>
      </c>
      <c r="K175" s="107"/>
    </row>
    <row r="176" spans="1:11" ht="18" customHeight="1" x14ac:dyDescent="0.4">
      <c r="B176" s="64"/>
      <c r="C176" s="181" t="str">
        <f>_xlfn.XLOOKUP(B176,'H 2 aanwijzingen'!$A$19:$A$97,'H 2 aanwijzingen'!$B$19:$B$97,"",1)</f>
        <v/>
      </c>
      <c r="D176" s="181"/>
      <c r="E176" s="181"/>
      <c r="F176" s="65"/>
      <c r="G176" s="192"/>
      <c r="H176" s="192"/>
      <c r="I176" s="192"/>
      <c r="J176" s="79"/>
      <c r="K176" s="80"/>
    </row>
  </sheetData>
  <mergeCells count="230">
    <mergeCell ref="G23:I23"/>
    <mergeCell ref="F18:F19"/>
    <mergeCell ref="G18:I19"/>
    <mergeCell ref="J18:J19"/>
    <mergeCell ref="G8:I8"/>
    <mergeCell ref="G9:I9"/>
    <mergeCell ref="G10:I10"/>
    <mergeCell ref="G14:I14"/>
    <mergeCell ref="B5:J5"/>
    <mergeCell ref="J6:J7"/>
    <mergeCell ref="B31:J31"/>
    <mergeCell ref="G34:I34"/>
    <mergeCell ref="G35:I35"/>
    <mergeCell ref="G36:I36"/>
    <mergeCell ref="B32:E32"/>
    <mergeCell ref="F32:F33"/>
    <mergeCell ref="G32:I33"/>
    <mergeCell ref="J32:J33"/>
    <mergeCell ref="G24:I24"/>
    <mergeCell ref="G25:I25"/>
    <mergeCell ref="C24:E24"/>
    <mergeCell ref="C25:E25"/>
    <mergeCell ref="C26:E26"/>
    <mergeCell ref="G26:I26"/>
    <mergeCell ref="E79:G79"/>
    <mergeCell ref="J71:J72"/>
    <mergeCell ref="E57:G57"/>
    <mergeCell ref="E59:G59"/>
    <mergeCell ref="E60:G60"/>
    <mergeCell ref="E61:G61"/>
    <mergeCell ref="E62:G62"/>
    <mergeCell ref="E63:G63"/>
    <mergeCell ref="G47:I47"/>
    <mergeCell ref="G49:I49"/>
    <mergeCell ref="G50:I50"/>
    <mergeCell ref="G51:I51"/>
    <mergeCell ref="B55:H55"/>
    <mergeCell ref="E56:G56"/>
    <mergeCell ref="C47:E47"/>
    <mergeCell ref="C48:E48"/>
    <mergeCell ref="G48:I48"/>
    <mergeCell ref="C49:E49"/>
    <mergeCell ref="E58:G58"/>
    <mergeCell ref="C50:E50"/>
    <mergeCell ref="C51:E51"/>
    <mergeCell ref="C52:E52"/>
    <mergeCell ref="G52:I52"/>
    <mergeCell ref="B71:E71"/>
    <mergeCell ref="B103:J103"/>
    <mergeCell ref="C100:E100"/>
    <mergeCell ref="G100:I100"/>
    <mergeCell ref="B104:E104"/>
    <mergeCell ref="F104:F105"/>
    <mergeCell ref="E87:G87"/>
    <mergeCell ref="B92:J92"/>
    <mergeCell ref="G95:I95"/>
    <mergeCell ref="G96:I96"/>
    <mergeCell ref="B93:E93"/>
    <mergeCell ref="F93:F94"/>
    <mergeCell ref="G93:I94"/>
    <mergeCell ref="J93:J94"/>
    <mergeCell ref="C97:E97"/>
    <mergeCell ref="C98:E98"/>
    <mergeCell ref="C99:E99"/>
    <mergeCell ref="G97:I97"/>
    <mergeCell ref="G98:I98"/>
    <mergeCell ref="G99:I99"/>
    <mergeCell ref="G104:I105"/>
    <mergeCell ref="J104:J105"/>
    <mergeCell ref="G106:I106"/>
    <mergeCell ref="G107:I107"/>
    <mergeCell ref="G108:I108"/>
    <mergeCell ref="G109:I109"/>
    <mergeCell ref="G110:I110"/>
    <mergeCell ref="G113:I113"/>
    <mergeCell ref="C109:E109"/>
    <mergeCell ref="C110:E110"/>
    <mergeCell ref="C113:E113"/>
    <mergeCell ref="C111:E111"/>
    <mergeCell ref="C112:E112"/>
    <mergeCell ref="G111:I111"/>
    <mergeCell ref="B170:J170"/>
    <mergeCell ref="B162:E162"/>
    <mergeCell ref="F162:F163"/>
    <mergeCell ref="G162:I163"/>
    <mergeCell ref="J162:J163"/>
    <mergeCell ref="B152:J152"/>
    <mergeCell ref="G155:I155"/>
    <mergeCell ref="G156:I156"/>
    <mergeCell ref="G157:I157"/>
    <mergeCell ref="B153:E153"/>
    <mergeCell ref="F153:F154"/>
    <mergeCell ref="G153:I154"/>
    <mergeCell ref="J153:J154"/>
    <mergeCell ref="K18:K19"/>
    <mergeCell ref="C20:E20"/>
    <mergeCell ref="C21:E21"/>
    <mergeCell ref="C22:E22"/>
    <mergeCell ref="G22:I22"/>
    <mergeCell ref="C23:E23"/>
    <mergeCell ref="K6:K7"/>
    <mergeCell ref="C8:E8"/>
    <mergeCell ref="C9:E9"/>
    <mergeCell ref="C10:E10"/>
    <mergeCell ref="C13:E13"/>
    <mergeCell ref="G13:I13"/>
    <mergeCell ref="C11:E11"/>
    <mergeCell ref="C12:E12"/>
    <mergeCell ref="G11:I11"/>
    <mergeCell ref="G12:I12"/>
    <mergeCell ref="B6:E6"/>
    <mergeCell ref="F6:F7"/>
    <mergeCell ref="G6:I7"/>
    <mergeCell ref="C14:E14"/>
    <mergeCell ref="B18:E18"/>
    <mergeCell ref="B17:J17"/>
    <mergeCell ref="G20:I20"/>
    <mergeCell ref="G21:I21"/>
    <mergeCell ref="J44:J45"/>
    <mergeCell ref="K44:K45"/>
    <mergeCell ref="C46:E46"/>
    <mergeCell ref="K32:K33"/>
    <mergeCell ref="C34:E34"/>
    <mergeCell ref="C35:E35"/>
    <mergeCell ref="C36:E36"/>
    <mergeCell ref="C37:E37"/>
    <mergeCell ref="G37:I37"/>
    <mergeCell ref="G38:I38"/>
    <mergeCell ref="G39:I39"/>
    <mergeCell ref="B43:J43"/>
    <mergeCell ref="G46:I46"/>
    <mergeCell ref="C38:E38"/>
    <mergeCell ref="C39:E39"/>
    <mergeCell ref="C40:E40"/>
    <mergeCell ref="G40:I40"/>
    <mergeCell ref="F71:F72"/>
    <mergeCell ref="G71:I72"/>
    <mergeCell ref="B44:E44"/>
    <mergeCell ref="F44:F45"/>
    <mergeCell ref="G44:I45"/>
    <mergeCell ref="B70:J70"/>
    <mergeCell ref="K93:K94"/>
    <mergeCell ref="C95:E95"/>
    <mergeCell ref="C96:E96"/>
    <mergeCell ref="K71:K72"/>
    <mergeCell ref="C73:E73"/>
    <mergeCell ref="G73:I73"/>
    <mergeCell ref="C74:E74"/>
    <mergeCell ref="C75:E75"/>
    <mergeCell ref="G75:I75"/>
    <mergeCell ref="E80:G80"/>
    <mergeCell ref="E81:G81"/>
    <mergeCell ref="E82:G82"/>
    <mergeCell ref="E83:G83"/>
    <mergeCell ref="E85:G85"/>
    <mergeCell ref="E86:G86"/>
    <mergeCell ref="E84:G84"/>
    <mergeCell ref="G74:I74"/>
    <mergeCell ref="B78:H78"/>
    <mergeCell ref="K104:K105"/>
    <mergeCell ref="C106:E106"/>
    <mergeCell ref="C107:E107"/>
    <mergeCell ref="C108:E108"/>
    <mergeCell ref="G112:I112"/>
    <mergeCell ref="K144:K145"/>
    <mergeCell ref="C146:E146"/>
    <mergeCell ref="G146:I146"/>
    <mergeCell ref="C147:E147"/>
    <mergeCell ref="B132:J132"/>
    <mergeCell ref="G136:I136"/>
    <mergeCell ref="B133:E133"/>
    <mergeCell ref="F133:F134"/>
    <mergeCell ref="G133:I134"/>
    <mergeCell ref="J133:J134"/>
    <mergeCell ref="E121:G121"/>
    <mergeCell ref="E122:G122"/>
    <mergeCell ref="E123:G123"/>
    <mergeCell ref="E124:G124"/>
    <mergeCell ref="B116:H116"/>
    <mergeCell ref="E117:G117"/>
    <mergeCell ref="E118:G118"/>
    <mergeCell ref="E119:G119"/>
    <mergeCell ref="E120:G120"/>
    <mergeCell ref="C148:E148"/>
    <mergeCell ref="C149:E149"/>
    <mergeCell ref="G149:I149"/>
    <mergeCell ref="K133:K134"/>
    <mergeCell ref="C135:E135"/>
    <mergeCell ref="G135:I135"/>
    <mergeCell ref="C136:E136"/>
    <mergeCell ref="C137:E137"/>
    <mergeCell ref="C138:E138"/>
    <mergeCell ref="G138:I138"/>
    <mergeCell ref="G137:I137"/>
    <mergeCell ref="B143:J143"/>
    <mergeCell ref="G147:I147"/>
    <mergeCell ref="G148:I148"/>
    <mergeCell ref="B144:E144"/>
    <mergeCell ref="F144:F145"/>
    <mergeCell ref="G144:I145"/>
    <mergeCell ref="J144:J145"/>
    <mergeCell ref="K162:K163"/>
    <mergeCell ref="C164:E164"/>
    <mergeCell ref="G164:I164"/>
    <mergeCell ref="C165:E165"/>
    <mergeCell ref="C166:E166"/>
    <mergeCell ref="C167:E167"/>
    <mergeCell ref="G167:I167"/>
    <mergeCell ref="K153:K154"/>
    <mergeCell ref="C155:E155"/>
    <mergeCell ref="C156:E156"/>
    <mergeCell ref="C157:E157"/>
    <mergeCell ref="C158:E158"/>
    <mergeCell ref="G158:I158"/>
    <mergeCell ref="B161:J161"/>
    <mergeCell ref="G165:I165"/>
    <mergeCell ref="G166:I166"/>
    <mergeCell ref="C174:E174"/>
    <mergeCell ref="C175:E175"/>
    <mergeCell ref="C176:E176"/>
    <mergeCell ref="G176:I176"/>
    <mergeCell ref="B171:E171"/>
    <mergeCell ref="F171:F172"/>
    <mergeCell ref="G171:I172"/>
    <mergeCell ref="J171:J172"/>
    <mergeCell ref="K171:K172"/>
    <mergeCell ref="C173:E173"/>
    <mergeCell ref="G173:I173"/>
    <mergeCell ref="G174:I174"/>
    <mergeCell ref="G175:I17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18BF5-638A-467B-8EF4-3B0E8E75705E}">
  <dimension ref="A1:M182"/>
  <sheetViews>
    <sheetView showGridLines="0" tabSelected="1" workbookViewId="0">
      <selection activeCell="B20" sqref="B20"/>
    </sheetView>
  </sheetViews>
  <sheetFormatPr defaultColWidth="8.86328125" defaultRowHeight="15" x14ac:dyDescent="0.4"/>
  <cols>
    <col min="1" max="1" width="2.86328125" style="72" customWidth="1"/>
    <col min="2" max="2" width="13.59765625" style="18" customWidth="1"/>
    <col min="3" max="4" width="12.73046875" style="18" customWidth="1"/>
    <col min="5" max="5" width="17.3984375" style="18" customWidth="1"/>
    <col min="6" max="6" width="13" style="18" customWidth="1"/>
    <col min="7" max="7" width="11.3984375" style="18" customWidth="1"/>
    <col min="8" max="8" width="12.73046875" style="18" customWidth="1"/>
    <col min="9" max="9" width="12.3984375" style="18" customWidth="1"/>
    <col min="10" max="10" width="12.59765625" style="18" customWidth="1"/>
    <col min="11" max="11" width="13" style="18" customWidth="1"/>
    <col min="12" max="12" width="10.73046875" style="18" customWidth="1"/>
    <col min="13" max="13" width="2.3984375" style="18" customWidth="1"/>
    <col min="14" max="16384" width="8.86328125" style="18"/>
  </cols>
  <sheetData>
    <row r="1" spans="1:11" x14ac:dyDescent="0.4">
      <c r="B1" s="1" t="s">
        <v>194</v>
      </c>
      <c r="D1" s="1" t="s">
        <v>160</v>
      </c>
    </row>
    <row r="2" spans="1:11" x14ac:dyDescent="0.4">
      <c r="B2" s="1"/>
      <c r="D2" s="1"/>
    </row>
    <row r="3" spans="1:11" x14ac:dyDescent="0.4">
      <c r="B3" s="1" t="s">
        <v>161</v>
      </c>
    </row>
    <row r="4" spans="1:11" x14ac:dyDescent="0.4">
      <c r="A4" s="72" t="s">
        <v>17</v>
      </c>
      <c r="B4" s="2" t="s">
        <v>312</v>
      </c>
    </row>
    <row r="5" spans="1:11" x14ac:dyDescent="0.4">
      <c r="B5" s="160" t="s">
        <v>25</v>
      </c>
      <c r="C5" s="161"/>
      <c r="D5" s="161"/>
      <c r="E5" s="161"/>
      <c r="F5" s="161"/>
      <c r="G5" s="161"/>
      <c r="H5" s="161"/>
      <c r="I5" s="161"/>
      <c r="J5" s="161"/>
      <c r="K5" s="6" t="s">
        <v>26</v>
      </c>
    </row>
    <row r="6" spans="1:11" x14ac:dyDescent="0.4">
      <c r="B6" s="165" t="s">
        <v>27</v>
      </c>
      <c r="C6" s="166"/>
      <c r="D6" s="166"/>
      <c r="E6" s="167"/>
      <c r="F6" s="168" t="s">
        <v>23</v>
      </c>
      <c r="G6" s="170" t="s">
        <v>7</v>
      </c>
      <c r="H6" s="171"/>
      <c r="I6" s="172"/>
      <c r="J6" s="176" t="s">
        <v>15</v>
      </c>
      <c r="K6" s="132" t="s">
        <v>16</v>
      </c>
    </row>
    <row r="7" spans="1:11" ht="18" customHeight="1" x14ac:dyDescent="0.4">
      <c r="B7" s="48" t="s">
        <v>89</v>
      </c>
      <c r="C7" s="49" t="s">
        <v>90</v>
      </c>
      <c r="D7" s="49"/>
      <c r="E7" s="50"/>
      <c r="F7" s="169"/>
      <c r="G7" s="173"/>
      <c r="H7" s="174"/>
      <c r="I7" s="175"/>
      <c r="J7" s="177"/>
      <c r="K7" s="133"/>
    </row>
    <row r="8" spans="1:11" ht="18" customHeight="1" x14ac:dyDescent="0.4">
      <c r="B8" s="51">
        <v>3000</v>
      </c>
      <c r="C8" s="128" t="str">
        <f>_xlfn.XLOOKUP(B8,'[1]H 2 aanwijzingen'!$A$19:$A$97,'[1]H 2 aanwijzingen'!$B$19:$B$97,"",1)</f>
        <v>Voorraad goederen</v>
      </c>
      <c r="D8" s="129"/>
      <c r="E8" s="130"/>
      <c r="F8" s="100">
        <v>30011</v>
      </c>
      <c r="G8" s="134" t="s">
        <v>238</v>
      </c>
      <c r="H8" s="134"/>
      <c r="I8" s="134"/>
      <c r="J8" s="99">
        <v>850</v>
      </c>
      <c r="K8" s="99"/>
    </row>
    <row r="9" spans="1:11" ht="18" customHeight="1" x14ac:dyDescent="0.4">
      <c r="B9" s="51">
        <v>3000</v>
      </c>
      <c r="C9" s="128" t="str">
        <f>_xlfn.XLOOKUP(B9,'[1]H 2 aanwijzingen'!$A$19:$A$97,'[1]H 2 aanwijzingen'!$B$19:$B$97,"",1)</f>
        <v>Voorraad goederen</v>
      </c>
      <c r="D9" s="129"/>
      <c r="E9" s="130"/>
      <c r="F9" s="100">
        <v>30033</v>
      </c>
      <c r="G9" s="138" t="s">
        <v>238</v>
      </c>
      <c r="H9" s="139"/>
      <c r="I9" s="140"/>
      <c r="J9" s="99">
        <v>750</v>
      </c>
      <c r="K9" s="99"/>
    </row>
    <row r="10" spans="1:11" ht="18" customHeight="1" x14ac:dyDescent="0.4">
      <c r="B10" s="51">
        <v>1300</v>
      </c>
      <c r="C10" s="128" t="str">
        <f>_xlfn.XLOOKUP(B10,'[1]H 2 aanwijzingen'!$A$19:$A$97,'[1]H 2 aanwijzingen'!$B$19:$B$97,"",1)</f>
        <v>Nog te ontvangen facturen</v>
      </c>
      <c r="D10" s="129"/>
      <c r="E10" s="130"/>
      <c r="F10" s="100"/>
      <c r="G10" s="138" t="s">
        <v>239</v>
      </c>
      <c r="H10" s="139"/>
      <c r="I10" s="140"/>
      <c r="J10" s="99"/>
      <c r="K10" s="99">
        <v>850</v>
      </c>
    </row>
    <row r="11" spans="1:11" ht="18" customHeight="1" x14ac:dyDescent="0.4">
      <c r="B11" s="59">
        <v>1300</v>
      </c>
      <c r="C11" s="128" t="str">
        <f>_xlfn.XLOOKUP(B11,'[1]H 2 aanwijzingen'!$A$19:$A$97,'[1]H 2 aanwijzingen'!$B$19:$B$97,"",1)</f>
        <v>Nog te ontvangen facturen</v>
      </c>
      <c r="D11" s="129"/>
      <c r="E11" s="130"/>
      <c r="F11" s="100"/>
      <c r="G11" s="134" t="s">
        <v>240</v>
      </c>
      <c r="H11" s="134"/>
      <c r="I11" s="134"/>
      <c r="J11" s="99"/>
      <c r="K11" s="99">
        <v>750</v>
      </c>
    </row>
    <row r="12" spans="1:11" ht="18" customHeight="1" x14ac:dyDescent="0.4">
      <c r="B12" s="64"/>
      <c r="C12" s="128" t="str">
        <f>_xlfn.XLOOKUP(B12,'H 2 aanwijzingen'!$A$19:$A$97,'H 2 aanwijzingen'!$B$19:$B$97,"",1)</f>
        <v/>
      </c>
      <c r="D12" s="129"/>
      <c r="E12" s="130"/>
      <c r="F12" s="65"/>
      <c r="G12" s="135"/>
      <c r="H12" s="136"/>
      <c r="I12" s="137"/>
      <c r="J12" s="53"/>
      <c r="K12" s="54"/>
    </row>
    <row r="13" spans="1:11" x14ac:dyDescent="0.4">
      <c r="B13" s="61"/>
      <c r="C13" s="62"/>
      <c r="D13" s="62"/>
      <c r="E13" s="62"/>
      <c r="F13" s="63"/>
      <c r="G13" s="76"/>
      <c r="H13" s="76"/>
      <c r="I13" s="76"/>
      <c r="J13" s="56"/>
      <c r="K13" s="74"/>
    </row>
    <row r="14" spans="1:11" x14ac:dyDescent="0.4">
      <c r="A14" s="72" t="s">
        <v>21</v>
      </c>
      <c r="B14" s="2" t="s">
        <v>162</v>
      </c>
    </row>
    <row r="15" spans="1:11" x14ac:dyDescent="0.4">
      <c r="B15" s="160" t="s">
        <v>25</v>
      </c>
      <c r="C15" s="161"/>
      <c r="D15" s="161"/>
      <c r="E15" s="161"/>
      <c r="F15" s="161"/>
      <c r="G15" s="161"/>
      <c r="H15" s="161"/>
      <c r="I15" s="161"/>
      <c r="J15" s="161"/>
      <c r="K15" s="6" t="s">
        <v>26</v>
      </c>
    </row>
    <row r="16" spans="1:11" x14ac:dyDescent="0.4">
      <c r="B16" s="165" t="s">
        <v>27</v>
      </c>
      <c r="C16" s="166"/>
      <c r="D16" s="166"/>
      <c r="E16" s="167"/>
      <c r="F16" s="168" t="s">
        <v>23</v>
      </c>
      <c r="G16" s="170" t="s">
        <v>7</v>
      </c>
      <c r="H16" s="171"/>
      <c r="I16" s="172"/>
      <c r="J16" s="176" t="s">
        <v>15</v>
      </c>
      <c r="K16" s="132" t="s">
        <v>16</v>
      </c>
    </row>
    <row r="17" spans="1:11" ht="18" customHeight="1" x14ac:dyDescent="0.4">
      <c r="B17" s="48" t="s">
        <v>89</v>
      </c>
      <c r="C17" s="49" t="s">
        <v>90</v>
      </c>
      <c r="D17" s="49"/>
      <c r="E17" s="50"/>
      <c r="F17" s="169"/>
      <c r="G17" s="173"/>
      <c r="H17" s="174"/>
      <c r="I17" s="175"/>
      <c r="J17" s="177"/>
      <c r="K17" s="133"/>
    </row>
    <row r="18" spans="1:11" ht="18" customHeight="1" x14ac:dyDescent="0.4">
      <c r="B18" s="51">
        <v>1300</v>
      </c>
      <c r="C18" s="128" t="str">
        <f>_xlfn.XLOOKUP(B18,'[1]H 2 aanwijzingen'!$A$19:$A$97,'[1]H 2 aanwijzingen'!$B$19:$B$97,"",1)</f>
        <v>Nog te ontvangen facturen</v>
      </c>
      <c r="D18" s="129"/>
      <c r="E18" s="130"/>
      <c r="F18" s="100"/>
      <c r="G18" s="138" t="s">
        <v>239</v>
      </c>
      <c r="H18" s="139"/>
      <c r="I18" s="140"/>
      <c r="J18" s="99">
        <v>850</v>
      </c>
      <c r="K18" s="99"/>
    </row>
    <row r="19" spans="1:11" ht="18" customHeight="1" x14ac:dyDescent="0.4">
      <c r="B19" s="51">
        <v>1300</v>
      </c>
      <c r="C19" s="128" t="str">
        <f>_xlfn.XLOOKUP(B19,'[1]H 2 aanwijzingen'!$A$19:$A$97,'[1]H 2 aanwijzingen'!$B$19:$B$97,"",1)</f>
        <v>Nog te ontvangen facturen</v>
      </c>
      <c r="D19" s="129"/>
      <c r="E19" s="130"/>
      <c r="F19" s="100"/>
      <c r="G19" s="134" t="s">
        <v>240</v>
      </c>
      <c r="H19" s="134"/>
      <c r="I19" s="134"/>
      <c r="J19" s="99">
        <v>750</v>
      </c>
      <c r="K19" s="99"/>
    </row>
    <row r="20" spans="1:11" ht="18" customHeight="1" x14ac:dyDescent="0.4">
      <c r="B20" s="51">
        <v>1600</v>
      </c>
      <c r="C20" s="128" t="str">
        <f>_xlfn.XLOOKUP(B20,'[1]H 2 aanwijzingen'!$A$19:$A$97,'[1]H 2 aanwijzingen'!$B$19:$B$97,"",1)</f>
        <v>Te verrekenen omzetbelasting</v>
      </c>
      <c r="D20" s="129"/>
      <c r="E20" s="130"/>
      <c r="F20" s="100"/>
      <c r="G20" s="138" t="s">
        <v>241</v>
      </c>
      <c r="H20" s="139"/>
      <c r="I20" s="140"/>
      <c r="J20" s="99">
        <v>329.7</v>
      </c>
      <c r="K20" s="99"/>
    </row>
    <row r="21" spans="1:11" ht="18" customHeight="1" x14ac:dyDescent="0.4">
      <c r="B21" s="59">
        <v>1400</v>
      </c>
      <c r="C21" s="128" t="str">
        <f>_xlfn.XLOOKUP(B21,'[1]H 2 aanwijzingen'!$A$19:$A$97,'[1]H 2 aanwijzingen'!$B$19:$B$97,"",1)</f>
        <v>Crediteuren</v>
      </c>
      <c r="D21" s="129"/>
      <c r="E21" s="130"/>
      <c r="F21" s="109">
        <v>14016</v>
      </c>
      <c r="G21" s="206">
        <v>36958</v>
      </c>
      <c r="H21" s="206"/>
      <c r="I21" s="206"/>
      <c r="J21" s="110"/>
      <c r="K21" s="110">
        <v>1899.7</v>
      </c>
    </row>
    <row r="22" spans="1:11" ht="18" customHeight="1" x14ac:dyDescent="0.4">
      <c r="B22" s="59">
        <v>3300</v>
      </c>
      <c r="C22" s="128" t="str">
        <f>_xlfn.XLOOKUP(B22,'[1]H 2 aanwijzingen'!$A$19:$A$97,'[1]H 2 aanwijzingen'!$B$19:$B$97,"",1)</f>
        <v>Prijsverschillen bij inkoop</v>
      </c>
      <c r="D22" s="129"/>
      <c r="E22" s="130"/>
      <c r="F22" s="107"/>
      <c r="G22" s="189" t="s">
        <v>241</v>
      </c>
      <c r="H22" s="189"/>
      <c r="I22" s="189"/>
      <c r="J22" s="107"/>
      <c r="K22" s="108">
        <v>30</v>
      </c>
    </row>
    <row r="23" spans="1:11" ht="18" customHeight="1" x14ac:dyDescent="0.4">
      <c r="B23" s="64"/>
      <c r="C23" s="128" t="str">
        <f>_xlfn.XLOOKUP(B23,'H 2 aanwijzingen'!$A$19:$A$97,'H 2 aanwijzingen'!$B$19:$B$97,"",1)</f>
        <v/>
      </c>
      <c r="D23" s="129"/>
      <c r="E23" s="130"/>
      <c r="F23" s="65"/>
      <c r="G23" s="135"/>
      <c r="H23" s="136"/>
      <c r="I23" s="137"/>
      <c r="J23" s="53"/>
      <c r="K23" s="54"/>
    </row>
    <row r="26" spans="1:11" x14ac:dyDescent="0.4">
      <c r="B26" s="1" t="s">
        <v>163</v>
      </c>
    </row>
    <row r="27" spans="1:11" x14ac:dyDescent="0.4">
      <c r="A27" s="72" t="s">
        <v>17</v>
      </c>
      <c r="B27" s="2" t="s">
        <v>313</v>
      </c>
    </row>
    <row r="28" spans="1:11" x14ac:dyDescent="0.4">
      <c r="B28" s="160" t="s">
        <v>25</v>
      </c>
      <c r="C28" s="161"/>
      <c r="D28" s="161"/>
      <c r="E28" s="161"/>
      <c r="F28" s="161"/>
      <c r="G28" s="161"/>
      <c r="H28" s="161"/>
      <c r="I28" s="161"/>
      <c r="J28" s="161"/>
      <c r="K28" s="6" t="s">
        <v>26</v>
      </c>
    </row>
    <row r="29" spans="1:11" x14ac:dyDescent="0.4">
      <c r="B29" s="165" t="s">
        <v>27</v>
      </c>
      <c r="C29" s="166"/>
      <c r="D29" s="166"/>
      <c r="E29" s="167"/>
      <c r="F29" s="168" t="s">
        <v>23</v>
      </c>
      <c r="G29" s="170" t="s">
        <v>7</v>
      </c>
      <c r="H29" s="171"/>
      <c r="I29" s="172"/>
      <c r="J29" s="176" t="s">
        <v>15</v>
      </c>
      <c r="K29" s="132" t="s">
        <v>16</v>
      </c>
    </row>
    <row r="30" spans="1:11" ht="18" customHeight="1" x14ac:dyDescent="0.4">
      <c r="B30" s="48" t="s">
        <v>89</v>
      </c>
      <c r="C30" s="49" t="s">
        <v>90</v>
      </c>
      <c r="D30" s="49"/>
      <c r="E30" s="50"/>
      <c r="F30" s="169"/>
      <c r="G30" s="173"/>
      <c r="H30" s="174"/>
      <c r="I30" s="175"/>
      <c r="J30" s="177"/>
      <c r="K30" s="133"/>
    </row>
    <row r="31" spans="1:11" ht="18" customHeight="1" x14ac:dyDescent="0.4">
      <c r="B31" s="51">
        <v>3000</v>
      </c>
      <c r="C31" s="128" t="str">
        <f>_xlfn.XLOOKUP(B31,'[1]H 2 aanwijzingen'!$A$19:$A$97,'[1]H 2 aanwijzingen'!$B$19:$B$97,"",1)</f>
        <v>Voorraad goederen</v>
      </c>
      <c r="D31" s="129"/>
      <c r="E31" s="130"/>
      <c r="F31" s="100">
        <v>30011</v>
      </c>
      <c r="G31" s="134" t="s">
        <v>242</v>
      </c>
      <c r="H31" s="134"/>
      <c r="I31" s="134"/>
      <c r="J31" s="99">
        <v>1020</v>
      </c>
      <c r="K31" s="99"/>
    </row>
    <row r="32" spans="1:11" ht="18" customHeight="1" x14ac:dyDescent="0.4">
      <c r="B32" s="51">
        <v>3000</v>
      </c>
      <c r="C32" s="128" t="str">
        <f>_xlfn.XLOOKUP(B32,'[1]H 2 aanwijzingen'!$A$19:$A$97,'[1]H 2 aanwijzingen'!$B$19:$B$97,"",1)</f>
        <v>Voorraad goederen</v>
      </c>
      <c r="D32" s="129"/>
      <c r="E32" s="130"/>
      <c r="F32" s="100">
        <v>30033</v>
      </c>
      <c r="G32" s="138" t="s">
        <v>243</v>
      </c>
      <c r="H32" s="139"/>
      <c r="I32" s="140"/>
      <c r="J32" s="99">
        <v>825</v>
      </c>
      <c r="K32" s="99"/>
    </row>
    <row r="33" spans="1:11" ht="18" customHeight="1" x14ac:dyDescent="0.4">
      <c r="B33" s="51">
        <v>1300</v>
      </c>
      <c r="C33" s="128" t="str">
        <f>_xlfn.XLOOKUP(B33,'[1]H 2 aanwijzingen'!$A$19:$A$97,'[1]H 2 aanwijzingen'!$B$19:$B$97,"",1)</f>
        <v>Nog te ontvangen facturen</v>
      </c>
      <c r="D33" s="129"/>
      <c r="E33" s="130"/>
      <c r="F33" s="100"/>
      <c r="G33" s="138" t="s">
        <v>244</v>
      </c>
      <c r="H33" s="139"/>
      <c r="I33" s="140"/>
      <c r="J33" s="99"/>
      <c r="K33" s="99">
        <v>1020</v>
      </c>
    </row>
    <row r="34" spans="1:11" ht="18" customHeight="1" x14ac:dyDescent="0.4">
      <c r="B34" s="59">
        <v>1300</v>
      </c>
      <c r="C34" s="178" t="str">
        <f>_xlfn.XLOOKUP(B34,'[1]H 2 aanwijzingen'!$A$19:$A$97,'[1]H 2 aanwijzingen'!$B$19:$B$97,"",1)</f>
        <v>Nog te ontvangen facturen</v>
      </c>
      <c r="D34" s="179"/>
      <c r="E34" s="180"/>
      <c r="F34" s="100"/>
      <c r="G34" s="134" t="s">
        <v>245</v>
      </c>
      <c r="H34" s="134"/>
      <c r="I34" s="134"/>
      <c r="J34" s="99"/>
      <c r="K34" s="99">
        <v>825</v>
      </c>
    </row>
    <row r="35" spans="1:11" ht="18" customHeight="1" x14ac:dyDescent="0.4">
      <c r="B35" s="64"/>
      <c r="C35" s="181" t="str">
        <f>_xlfn.XLOOKUP(B35,'H 2 aanwijzingen'!$A$19:$A$97,'H 2 aanwijzingen'!$B$19:$B$97,"",1)</f>
        <v/>
      </c>
      <c r="D35" s="181"/>
      <c r="E35" s="181"/>
      <c r="F35" s="65"/>
      <c r="G35" s="192"/>
      <c r="H35" s="192"/>
      <c r="I35" s="192"/>
      <c r="J35" s="79"/>
      <c r="K35" s="80"/>
    </row>
    <row r="36" spans="1:11" ht="18" customHeight="1" x14ac:dyDescent="0.4">
      <c r="B36" s="61"/>
      <c r="C36" s="62"/>
      <c r="D36" s="62"/>
      <c r="E36" s="62"/>
      <c r="F36" s="63"/>
      <c r="G36" s="76"/>
      <c r="H36" s="76"/>
      <c r="I36" s="76"/>
      <c r="J36" s="56"/>
      <c r="K36" s="74"/>
    </row>
    <row r="37" spans="1:11" ht="18" customHeight="1" x14ac:dyDescent="0.4">
      <c r="A37" s="72" t="s">
        <v>21</v>
      </c>
      <c r="B37" s="2" t="s">
        <v>162</v>
      </c>
    </row>
    <row r="38" spans="1:11" x14ac:dyDescent="0.4">
      <c r="B38" s="160" t="s">
        <v>25</v>
      </c>
      <c r="C38" s="161"/>
      <c r="D38" s="161"/>
      <c r="E38" s="161"/>
      <c r="F38" s="161"/>
      <c r="G38" s="161"/>
      <c r="H38" s="161"/>
      <c r="I38" s="161"/>
      <c r="J38" s="161"/>
      <c r="K38" s="6" t="s">
        <v>26</v>
      </c>
    </row>
    <row r="39" spans="1:11" x14ac:dyDescent="0.4">
      <c r="B39" s="165" t="s">
        <v>27</v>
      </c>
      <c r="C39" s="166"/>
      <c r="D39" s="166"/>
      <c r="E39" s="167"/>
      <c r="F39" s="168" t="s">
        <v>23</v>
      </c>
      <c r="G39" s="170" t="s">
        <v>7</v>
      </c>
      <c r="H39" s="171"/>
      <c r="I39" s="172"/>
      <c r="J39" s="176" t="s">
        <v>15</v>
      </c>
      <c r="K39" s="132" t="s">
        <v>16</v>
      </c>
    </row>
    <row r="40" spans="1:11" ht="18" customHeight="1" x14ac:dyDescent="0.4">
      <c r="B40" s="48" t="s">
        <v>89</v>
      </c>
      <c r="C40" s="49" t="s">
        <v>90</v>
      </c>
      <c r="D40" s="49"/>
      <c r="E40" s="50"/>
      <c r="F40" s="169"/>
      <c r="G40" s="173"/>
      <c r="H40" s="174"/>
      <c r="I40" s="175"/>
      <c r="J40" s="177"/>
      <c r="K40" s="133"/>
    </row>
    <row r="41" spans="1:11" ht="18" customHeight="1" x14ac:dyDescent="0.4">
      <c r="B41" s="51">
        <v>1300</v>
      </c>
      <c r="C41" s="128" t="str">
        <f>_xlfn.XLOOKUP(B41,'[1]H 2 aanwijzingen'!$A$19:$A$97,'[1]H 2 aanwijzingen'!$B$19:$B$97,"",1)</f>
        <v>Nog te ontvangen facturen</v>
      </c>
      <c r="D41" s="129"/>
      <c r="E41" s="130"/>
      <c r="F41" s="100"/>
      <c r="G41" s="138" t="s">
        <v>244</v>
      </c>
      <c r="H41" s="139"/>
      <c r="I41" s="140"/>
      <c r="J41" s="99">
        <v>1020</v>
      </c>
      <c r="K41" s="99"/>
    </row>
    <row r="42" spans="1:11" ht="18" customHeight="1" x14ac:dyDescent="0.4">
      <c r="B42" s="51">
        <v>1300</v>
      </c>
      <c r="C42" s="128" t="str">
        <f>_xlfn.XLOOKUP(B42,'[1]H 2 aanwijzingen'!$A$19:$A$97,'[1]H 2 aanwijzingen'!$B$19:$B$97,"",1)</f>
        <v>Nog te ontvangen facturen</v>
      </c>
      <c r="D42" s="129"/>
      <c r="E42" s="130"/>
      <c r="F42" s="100"/>
      <c r="G42" s="134" t="s">
        <v>246</v>
      </c>
      <c r="H42" s="134"/>
      <c r="I42" s="134"/>
      <c r="J42" s="99">
        <v>900</v>
      </c>
      <c r="K42" s="99"/>
    </row>
    <row r="43" spans="1:11" ht="18" customHeight="1" x14ac:dyDescent="0.4">
      <c r="B43" s="51">
        <v>1600</v>
      </c>
      <c r="C43" s="128" t="str">
        <f>_xlfn.XLOOKUP(B43,'[1]H 2 aanwijzingen'!$A$19:$A$97,'[1]H 2 aanwijzingen'!$B$19:$B$97,"",1)</f>
        <v>Te verrekenen omzetbelasting</v>
      </c>
      <c r="D43" s="129"/>
      <c r="E43" s="130"/>
      <c r="F43" s="100"/>
      <c r="G43" s="138" t="s">
        <v>241</v>
      </c>
      <c r="H43" s="139"/>
      <c r="I43" s="140"/>
      <c r="J43" s="99">
        <v>395.64</v>
      </c>
      <c r="K43" s="99"/>
    </row>
    <row r="44" spans="1:11" ht="18" customHeight="1" x14ac:dyDescent="0.4">
      <c r="B44" s="59">
        <v>1400</v>
      </c>
      <c r="C44" s="128" t="str">
        <f>_xlfn.XLOOKUP(B44,'[1]H 2 aanwijzingen'!$A$19:$A$97,'[1]H 2 aanwijzingen'!$B$19:$B$97,"",1)</f>
        <v>Crediteuren</v>
      </c>
      <c r="D44" s="129"/>
      <c r="E44" s="130"/>
      <c r="F44" s="109">
        <v>14016</v>
      </c>
      <c r="G44" s="206">
        <v>36961</v>
      </c>
      <c r="H44" s="206"/>
      <c r="I44" s="206"/>
      <c r="J44" s="110"/>
      <c r="K44" s="110">
        <v>2279.64</v>
      </c>
    </row>
    <row r="45" spans="1:11" ht="18" customHeight="1" x14ac:dyDescent="0.4">
      <c r="B45" s="59">
        <v>3300</v>
      </c>
      <c r="C45" s="178" t="str">
        <f>_xlfn.XLOOKUP(B45,'[1]H 2 aanwijzingen'!$A$19:$A$97,'[1]H 2 aanwijzingen'!$B$19:$B$97,"",1)</f>
        <v>Prijsverschillen bij inkoop</v>
      </c>
      <c r="D45" s="179"/>
      <c r="E45" s="180"/>
      <c r="F45" s="107"/>
      <c r="G45" s="189" t="s">
        <v>241</v>
      </c>
      <c r="H45" s="189"/>
      <c r="I45" s="189"/>
      <c r="J45" s="107"/>
      <c r="K45" s="108">
        <v>36</v>
      </c>
    </row>
    <row r="46" spans="1:11" ht="18" customHeight="1" x14ac:dyDescent="0.4">
      <c r="B46" s="64"/>
      <c r="C46" s="181" t="str">
        <f>_xlfn.XLOOKUP(B46,'H 2 aanwijzingen'!$A$19:$A$97,'H 2 aanwijzingen'!$B$19:$B$97,"",1)</f>
        <v/>
      </c>
      <c r="D46" s="181"/>
      <c r="E46" s="181"/>
      <c r="F46" s="65"/>
      <c r="G46" s="192"/>
      <c r="H46" s="192"/>
      <c r="I46" s="192"/>
      <c r="J46" s="79"/>
      <c r="K46" s="80"/>
    </row>
    <row r="47" spans="1:11" ht="18" customHeight="1" x14ac:dyDescent="0.4">
      <c r="B47" s="37"/>
      <c r="C47" s="38"/>
      <c r="D47" s="38"/>
      <c r="E47" s="81"/>
      <c r="G47" s="24"/>
      <c r="H47" s="24"/>
      <c r="I47" s="24"/>
      <c r="K47" s="73"/>
    </row>
    <row r="48" spans="1:11" x14ac:dyDescent="0.4">
      <c r="A48" s="72" t="s">
        <v>18</v>
      </c>
      <c r="B48" s="2" t="s">
        <v>164</v>
      </c>
    </row>
    <row r="49" spans="1:11" ht="19.5" customHeight="1" x14ac:dyDescent="0.4">
      <c r="B49" s="205" t="s">
        <v>165</v>
      </c>
      <c r="C49" s="196"/>
      <c r="D49" s="196"/>
      <c r="E49" s="196"/>
      <c r="F49" s="196"/>
      <c r="G49" s="196"/>
      <c r="H49" s="196"/>
      <c r="I49" s="122" t="s">
        <v>150</v>
      </c>
    </row>
    <row r="50" spans="1:11" ht="30" x14ac:dyDescent="0.4">
      <c r="B50" s="75" t="s">
        <v>14</v>
      </c>
      <c r="C50" s="75" t="s">
        <v>0</v>
      </c>
      <c r="D50" s="127" t="s">
        <v>22</v>
      </c>
      <c r="E50" s="197" t="s">
        <v>7</v>
      </c>
      <c r="F50" s="198"/>
      <c r="G50" s="199"/>
      <c r="H50" s="75" t="s">
        <v>15</v>
      </c>
      <c r="I50" s="75" t="s">
        <v>16</v>
      </c>
    </row>
    <row r="51" spans="1:11" ht="18" customHeight="1" x14ac:dyDescent="0.4">
      <c r="B51" s="101">
        <v>45552</v>
      </c>
      <c r="C51" s="102">
        <v>90</v>
      </c>
      <c r="D51" s="100" t="s">
        <v>314</v>
      </c>
      <c r="E51" s="138" t="s">
        <v>244</v>
      </c>
      <c r="F51" s="139"/>
      <c r="G51" s="140"/>
      <c r="H51" s="99"/>
      <c r="I51" s="99">
        <v>1020</v>
      </c>
    </row>
    <row r="52" spans="1:11" ht="18" customHeight="1" x14ac:dyDescent="0.4">
      <c r="B52" s="101">
        <v>45552</v>
      </c>
      <c r="C52" s="102">
        <v>90</v>
      </c>
      <c r="D52" s="100" t="s">
        <v>314</v>
      </c>
      <c r="E52" s="134" t="s">
        <v>245</v>
      </c>
      <c r="F52" s="134"/>
      <c r="G52" s="134"/>
      <c r="H52" s="99"/>
      <c r="I52" s="99">
        <v>825</v>
      </c>
    </row>
    <row r="53" spans="1:11" ht="18" customHeight="1" x14ac:dyDescent="0.4">
      <c r="B53" s="101">
        <v>45555</v>
      </c>
      <c r="C53" s="102">
        <v>50</v>
      </c>
      <c r="D53" s="100" t="s">
        <v>315</v>
      </c>
      <c r="E53" s="138" t="s">
        <v>244</v>
      </c>
      <c r="F53" s="139"/>
      <c r="G53" s="140"/>
      <c r="H53" s="99">
        <v>1020</v>
      </c>
      <c r="I53" s="103"/>
    </row>
    <row r="54" spans="1:11" ht="18" customHeight="1" x14ac:dyDescent="0.4">
      <c r="B54" s="101">
        <v>45555</v>
      </c>
      <c r="C54" s="102">
        <v>50</v>
      </c>
      <c r="D54" s="100" t="s">
        <v>315</v>
      </c>
      <c r="E54" s="134" t="s">
        <v>246</v>
      </c>
      <c r="F54" s="134"/>
      <c r="G54" s="134"/>
      <c r="H54" s="99">
        <v>900</v>
      </c>
      <c r="I54" s="104"/>
    </row>
    <row r="55" spans="1:11" ht="18" customHeight="1" x14ac:dyDescent="0.4">
      <c r="B55" s="34"/>
      <c r="C55" s="35"/>
      <c r="D55" s="36"/>
      <c r="E55" s="194"/>
      <c r="F55" s="194"/>
      <c r="G55" s="194"/>
      <c r="H55" s="11"/>
      <c r="I55" s="68"/>
    </row>
    <row r="57" spans="1:11" x14ac:dyDescent="0.4">
      <c r="A57" s="72" t="s">
        <v>19</v>
      </c>
      <c r="B57" s="2" t="s">
        <v>151</v>
      </c>
    </row>
    <row r="58" spans="1:11" ht="18" customHeight="1" x14ac:dyDescent="0.4">
      <c r="B58" s="2" t="s">
        <v>247</v>
      </c>
      <c r="F58" s="106"/>
      <c r="G58" s="106"/>
    </row>
    <row r="59" spans="1:11" ht="18" customHeight="1" x14ac:dyDescent="0.4">
      <c r="B59" s="2" t="s">
        <v>248</v>
      </c>
      <c r="F59" s="106"/>
      <c r="G59" s="106"/>
    </row>
    <row r="61" spans="1:11" x14ac:dyDescent="0.4">
      <c r="A61" s="72" t="s">
        <v>132</v>
      </c>
      <c r="B61" s="2" t="s">
        <v>166</v>
      </c>
    </row>
    <row r="62" spans="1:11" ht="18" customHeight="1" x14ac:dyDescent="0.4">
      <c r="B62" s="160" t="s">
        <v>25</v>
      </c>
      <c r="C62" s="161"/>
      <c r="D62" s="161"/>
      <c r="E62" s="161"/>
      <c r="F62" s="161"/>
      <c r="G62" s="161"/>
      <c r="H62" s="161"/>
      <c r="I62" s="161"/>
      <c r="J62" s="161"/>
      <c r="K62" s="6" t="s">
        <v>26</v>
      </c>
    </row>
    <row r="63" spans="1:11" ht="18" customHeight="1" x14ac:dyDescent="0.4">
      <c r="B63" s="165" t="s">
        <v>27</v>
      </c>
      <c r="C63" s="166"/>
      <c r="D63" s="166"/>
      <c r="E63" s="167"/>
      <c r="F63" s="168" t="s">
        <v>23</v>
      </c>
      <c r="G63" s="170" t="s">
        <v>7</v>
      </c>
      <c r="H63" s="171"/>
      <c r="I63" s="172"/>
      <c r="J63" s="176" t="s">
        <v>15</v>
      </c>
      <c r="K63" s="132" t="s">
        <v>16</v>
      </c>
    </row>
    <row r="64" spans="1:11" ht="18" customHeight="1" x14ac:dyDescent="0.4">
      <c r="B64" s="48" t="s">
        <v>89</v>
      </c>
      <c r="C64" s="49" t="s">
        <v>90</v>
      </c>
      <c r="D64" s="49"/>
      <c r="E64" s="50"/>
      <c r="F64" s="169"/>
      <c r="G64" s="173"/>
      <c r="H64" s="174"/>
      <c r="I64" s="175"/>
      <c r="J64" s="177"/>
      <c r="K64" s="133"/>
    </row>
    <row r="65" spans="1:11" ht="18" customHeight="1" x14ac:dyDescent="0.4">
      <c r="B65" s="51">
        <v>1300</v>
      </c>
      <c r="C65" s="128" t="str">
        <f>_xlfn.XLOOKUP(B65,'[1]H 2 aanwijzingen'!$A$19:$A$97,'[1]H 2 aanwijzingen'!$B$19:$B$97,"",1)</f>
        <v>Nog te ontvangen facturen</v>
      </c>
      <c r="D65" s="129"/>
      <c r="E65" s="130"/>
      <c r="F65" s="100"/>
      <c r="G65" s="138" t="s">
        <v>249</v>
      </c>
      <c r="H65" s="139"/>
      <c r="I65" s="140"/>
      <c r="J65" s="99"/>
      <c r="K65" s="99">
        <v>75</v>
      </c>
    </row>
    <row r="66" spans="1:11" ht="18" customHeight="1" x14ac:dyDescent="0.4">
      <c r="B66" s="51">
        <v>1600</v>
      </c>
      <c r="C66" s="128" t="str">
        <f>_xlfn.XLOOKUP(B66,'[1]H 2 aanwijzingen'!$A$19:$A$97,'[1]H 2 aanwijzingen'!$B$19:$B$97,"",1)</f>
        <v>Te verrekenen omzetbelasting</v>
      </c>
      <c r="D66" s="129"/>
      <c r="E66" s="130"/>
      <c r="F66" s="100"/>
      <c r="G66" s="138" t="s">
        <v>241</v>
      </c>
      <c r="H66" s="139"/>
      <c r="I66" s="140"/>
      <c r="J66" s="99"/>
      <c r="K66" s="99">
        <v>15.33</v>
      </c>
    </row>
    <row r="67" spans="1:11" ht="18" customHeight="1" x14ac:dyDescent="0.4">
      <c r="B67" s="51">
        <v>1400</v>
      </c>
      <c r="C67" s="128" t="str">
        <f>_xlfn.XLOOKUP(B67,'[1]H 2 aanwijzingen'!$A$19:$A$97,'[1]H 2 aanwijzingen'!$B$19:$B$97,"",1)</f>
        <v>Crediteuren</v>
      </c>
      <c r="D67" s="129"/>
      <c r="E67" s="130"/>
      <c r="F67" s="109">
        <v>14016</v>
      </c>
      <c r="G67" s="206">
        <v>36965</v>
      </c>
      <c r="H67" s="206"/>
      <c r="I67" s="206"/>
      <c r="J67" s="110">
        <v>88.33</v>
      </c>
      <c r="K67" s="110"/>
    </row>
    <row r="68" spans="1:11" ht="18" customHeight="1" x14ac:dyDescent="0.4">
      <c r="B68" s="59">
        <v>3300</v>
      </c>
      <c r="C68" s="178" t="str">
        <f>_xlfn.XLOOKUP(B68,'[1]H 2 aanwijzingen'!$A$19:$A$97,'[1]H 2 aanwijzingen'!$B$19:$B$97,"",1)</f>
        <v>Prijsverschillen bij inkoop</v>
      </c>
      <c r="D68" s="179"/>
      <c r="E68" s="180"/>
      <c r="F68" s="90"/>
      <c r="G68" s="138" t="s">
        <v>241</v>
      </c>
      <c r="H68" s="139"/>
      <c r="I68" s="140"/>
      <c r="J68" s="99">
        <v>2</v>
      </c>
      <c r="K68" s="99"/>
    </row>
    <row r="69" spans="1:11" ht="18" customHeight="1" x14ac:dyDescent="0.4">
      <c r="B69" s="64"/>
      <c r="C69" s="181" t="str">
        <f>_xlfn.XLOOKUP(B69,'H 2 aanwijzingen'!$A$19:$A$97,'H 2 aanwijzingen'!$B$19:$B$97,"",1)</f>
        <v/>
      </c>
      <c r="D69" s="181"/>
      <c r="E69" s="181"/>
      <c r="F69" s="65"/>
      <c r="G69" s="192"/>
      <c r="H69" s="192"/>
      <c r="I69" s="192"/>
      <c r="J69" s="79"/>
      <c r="K69" s="80"/>
    </row>
    <row r="70" spans="1:11" ht="18" customHeight="1" x14ac:dyDescent="0.4">
      <c r="B70" s="61"/>
      <c r="C70" s="62"/>
      <c r="D70" s="62"/>
      <c r="E70" s="62"/>
      <c r="F70" s="63"/>
      <c r="G70" s="76"/>
      <c r="H70" s="76"/>
      <c r="I70" s="76"/>
      <c r="J70" s="56"/>
      <c r="K70" s="74"/>
    </row>
    <row r="71" spans="1:11" ht="18" customHeight="1" x14ac:dyDescent="0.4">
      <c r="A71" s="72" t="s">
        <v>152</v>
      </c>
      <c r="B71" s="2" t="s">
        <v>164</v>
      </c>
    </row>
    <row r="72" spans="1:11" ht="18" customHeight="1" x14ac:dyDescent="0.4">
      <c r="B72" s="205" t="s">
        <v>165</v>
      </c>
      <c r="C72" s="196"/>
      <c r="D72" s="196"/>
      <c r="E72" s="196"/>
      <c r="F72" s="196"/>
      <c r="G72" s="196"/>
      <c r="H72" s="196"/>
      <c r="I72" s="122" t="s">
        <v>150</v>
      </c>
    </row>
    <row r="73" spans="1:11" ht="30" x14ac:dyDescent="0.4">
      <c r="B73" s="75" t="s">
        <v>14</v>
      </c>
      <c r="C73" s="75" t="s">
        <v>0</v>
      </c>
      <c r="D73" s="127" t="s">
        <v>22</v>
      </c>
      <c r="E73" s="197" t="s">
        <v>7</v>
      </c>
      <c r="F73" s="198"/>
      <c r="G73" s="199"/>
      <c r="H73" s="75" t="s">
        <v>15</v>
      </c>
      <c r="I73" s="75" t="s">
        <v>16</v>
      </c>
    </row>
    <row r="74" spans="1:11" ht="18" customHeight="1" x14ac:dyDescent="0.4">
      <c r="B74" s="101">
        <v>45552</v>
      </c>
      <c r="C74" s="102">
        <v>90</v>
      </c>
      <c r="D74" s="100" t="s">
        <v>314</v>
      </c>
      <c r="E74" s="138" t="s">
        <v>244</v>
      </c>
      <c r="F74" s="139"/>
      <c r="G74" s="140"/>
      <c r="H74" s="99"/>
      <c r="I74" s="99">
        <v>1020</v>
      </c>
    </row>
    <row r="75" spans="1:11" ht="18" customHeight="1" x14ac:dyDescent="0.4">
      <c r="B75" s="101">
        <v>45552</v>
      </c>
      <c r="C75" s="102">
        <v>90</v>
      </c>
      <c r="D75" s="100" t="s">
        <v>314</v>
      </c>
      <c r="E75" s="134" t="s">
        <v>245</v>
      </c>
      <c r="F75" s="134"/>
      <c r="G75" s="134"/>
      <c r="H75" s="99"/>
      <c r="I75" s="99">
        <v>825</v>
      </c>
    </row>
    <row r="76" spans="1:11" ht="18" customHeight="1" x14ac:dyDescent="0.4">
      <c r="B76" s="101">
        <v>45555</v>
      </c>
      <c r="C76" s="102">
        <v>50</v>
      </c>
      <c r="D76" s="100" t="s">
        <v>315</v>
      </c>
      <c r="E76" s="138" t="s">
        <v>244</v>
      </c>
      <c r="F76" s="139"/>
      <c r="G76" s="140"/>
      <c r="H76" s="99">
        <v>1020</v>
      </c>
      <c r="I76" s="103"/>
    </row>
    <row r="77" spans="1:11" ht="18" customHeight="1" x14ac:dyDescent="0.4">
      <c r="B77" s="112">
        <v>45555</v>
      </c>
      <c r="C77" s="113">
        <v>50</v>
      </c>
      <c r="D77" s="100" t="s">
        <v>315</v>
      </c>
      <c r="E77" s="193" t="s">
        <v>246</v>
      </c>
      <c r="F77" s="193"/>
      <c r="G77" s="193"/>
      <c r="H77" s="110">
        <v>900</v>
      </c>
      <c r="I77" s="114"/>
    </row>
    <row r="78" spans="1:11" ht="18" customHeight="1" x14ac:dyDescent="0.4">
      <c r="B78" s="101">
        <v>45557</v>
      </c>
      <c r="C78" s="102">
        <v>50</v>
      </c>
      <c r="D78" s="100" t="s">
        <v>316</v>
      </c>
      <c r="E78" s="138" t="s">
        <v>249</v>
      </c>
      <c r="F78" s="139"/>
      <c r="G78" s="140"/>
      <c r="H78" s="107"/>
      <c r="I78" s="108">
        <v>75</v>
      </c>
    </row>
    <row r="79" spans="1:11" ht="18" customHeight="1" x14ac:dyDescent="0.4">
      <c r="B79" s="34"/>
      <c r="C79" s="35"/>
      <c r="D79" s="36"/>
      <c r="E79" s="200"/>
      <c r="F79" s="201"/>
      <c r="G79" s="202"/>
      <c r="H79" s="70"/>
      <c r="I79" s="71"/>
    </row>
    <row r="81" spans="1:13" x14ac:dyDescent="0.4">
      <c r="A81" s="72" t="s">
        <v>153</v>
      </c>
      <c r="B81" s="2" t="s">
        <v>168</v>
      </c>
    </row>
    <row r="82" spans="1:13" ht="10.9" customHeight="1" x14ac:dyDescent="0.4">
      <c r="A82" s="89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</row>
    <row r="83" spans="1:13" x14ac:dyDescent="0.4">
      <c r="A83" s="4"/>
      <c r="B83" s="5" t="s">
        <v>169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10.9" customHeight="1" x14ac:dyDescent="0.4">
      <c r="A84" s="89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</row>
    <row r="85" spans="1:13" ht="18" customHeight="1" x14ac:dyDescent="0.4">
      <c r="A85" s="4"/>
      <c r="B85" s="82" t="s">
        <v>0</v>
      </c>
      <c r="C85" s="83">
        <v>20</v>
      </c>
      <c r="D85" s="3"/>
      <c r="E85" s="82" t="s">
        <v>9</v>
      </c>
      <c r="F85" s="84" t="s">
        <v>317</v>
      </c>
      <c r="G85" s="3"/>
      <c r="H85" s="211" t="s">
        <v>10</v>
      </c>
      <c r="I85" s="211"/>
      <c r="J85" s="85" t="s">
        <v>318</v>
      </c>
      <c r="K85" s="3"/>
      <c r="L85" s="3"/>
      <c r="M85" s="3"/>
    </row>
    <row r="86" spans="1:13" ht="18" customHeight="1" x14ac:dyDescent="0.4">
      <c r="A86" s="4"/>
      <c r="B86" s="82" t="s">
        <v>170</v>
      </c>
      <c r="C86" s="86">
        <v>5986.24</v>
      </c>
      <c r="D86" s="3"/>
      <c r="E86" s="82" t="s">
        <v>171</v>
      </c>
      <c r="F86" s="95">
        <f>C86+J91+J92</f>
        <v>3794.93</v>
      </c>
      <c r="G86" s="3"/>
      <c r="H86" s="3"/>
      <c r="I86" s="3"/>
      <c r="J86" s="3"/>
      <c r="K86" s="3"/>
      <c r="L86" s="3"/>
      <c r="M86" s="3"/>
    </row>
    <row r="87" spans="1:13" ht="10.9" customHeight="1" x14ac:dyDescent="0.4">
      <c r="A87" s="89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</row>
    <row r="88" spans="1:13" x14ac:dyDescent="0.4">
      <c r="A88" s="89"/>
      <c r="B88" s="87" t="s">
        <v>13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</row>
    <row r="89" spans="1:13" ht="10.9" customHeight="1" x14ac:dyDescent="0.4">
      <c r="A89" s="89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</row>
    <row r="90" spans="1:13" ht="30" x14ac:dyDescent="0.4">
      <c r="A90" s="89"/>
      <c r="B90" s="47" t="s">
        <v>14</v>
      </c>
      <c r="C90" s="47" t="s">
        <v>2</v>
      </c>
      <c r="D90" s="47" t="s">
        <v>172</v>
      </c>
      <c r="E90" s="207" t="s">
        <v>7</v>
      </c>
      <c r="F90" s="207"/>
      <c r="G90" s="47" t="s">
        <v>3</v>
      </c>
      <c r="H90" s="47" t="s">
        <v>20</v>
      </c>
      <c r="I90" s="47" t="s">
        <v>91</v>
      </c>
      <c r="J90" s="47" t="s">
        <v>11</v>
      </c>
      <c r="K90" s="47" t="s">
        <v>4</v>
      </c>
      <c r="L90" s="47" t="s">
        <v>173</v>
      </c>
      <c r="M90" s="25"/>
    </row>
    <row r="91" spans="1:13" ht="18" customHeight="1" x14ac:dyDescent="0.4">
      <c r="A91" s="4"/>
      <c r="B91" s="92">
        <v>45582</v>
      </c>
      <c r="C91" s="96">
        <v>1400</v>
      </c>
      <c r="D91" s="96">
        <v>14016</v>
      </c>
      <c r="E91" s="208">
        <v>36961</v>
      </c>
      <c r="F91" s="208"/>
      <c r="G91" s="96"/>
      <c r="H91" s="98"/>
      <c r="I91" s="98"/>
      <c r="J91" s="95">
        <v>-2279.64</v>
      </c>
      <c r="K91" s="115"/>
      <c r="L91" s="94" t="s">
        <v>315</v>
      </c>
      <c r="M91" s="4"/>
    </row>
    <row r="92" spans="1:13" ht="18" customHeight="1" x14ac:dyDescent="0.4">
      <c r="A92" s="4"/>
      <c r="B92" s="92">
        <v>45582</v>
      </c>
      <c r="C92" s="96">
        <v>1400</v>
      </c>
      <c r="D92" s="96">
        <v>14016</v>
      </c>
      <c r="E92" s="209">
        <v>36965</v>
      </c>
      <c r="F92" s="209"/>
      <c r="G92" s="103"/>
      <c r="H92" s="103"/>
      <c r="I92" s="103"/>
      <c r="J92" s="97">
        <v>88.33</v>
      </c>
      <c r="K92" s="103"/>
      <c r="L92" s="96" t="s">
        <v>316</v>
      </c>
      <c r="M92" s="4"/>
    </row>
    <row r="93" spans="1:13" ht="18" customHeight="1" x14ac:dyDescent="0.4">
      <c r="A93" s="4"/>
      <c r="B93" s="17"/>
      <c r="C93" s="10"/>
      <c r="D93" s="10"/>
      <c r="E93" s="210"/>
      <c r="F93" s="210"/>
      <c r="G93" s="67"/>
      <c r="H93" s="67"/>
      <c r="I93" s="67"/>
      <c r="J93" s="32"/>
      <c r="K93" s="67"/>
      <c r="L93" s="10"/>
      <c r="M93" s="3"/>
    </row>
    <row r="94" spans="1:13" ht="10.9" customHeight="1" x14ac:dyDescent="0.4">
      <c r="A94" s="89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</row>
    <row r="96" spans="1:13" x14ac:dyDescent="0.4">
      <c r="A96" s="72" t="s">
        <v>167</v>
      </c>
      <c r="B96" s="2" t="s">
        <v>174</v>
      </c>
    </row>
    <row r="97" spans="1:11" x14ac:dyDescent="0.4">
      <c r="B97" s="160" t="s">
        <v>25</v>
      </c>
      <c r="C97" s="161"/>
      <c r="D97" s="161"/>
      <c r="E97" s="161"/>
      <c r="F97" s="161"/>
      <c r="G97" s="161"/>
      <c r="H97" s="161"/>
      <c r="I97" s="161"/>
      <c r="J97" s="161"/>
      <c r="K97" s="6" t="s">
        <v>26</v>
      </c>
    </row>
    <row r="98" spans="1:11" x14ac:dyDescent="0.4">
      <c r="B98" s="165" t="s">
        <v>27</v>
      </c>
      <c r="C98" s="166"/>
      <c r="D98" s="166"/>
      <c r="E98" s="167"/>
      <c r="F98" s="168" t="s">
        <v>23</v>
      </c>
      <c r="G98" s="170" t="s">
        <v>7</v>
      </c>
      <c r="H98" s="171"/>
      <c r="I98" s="172"/>
      <c r="J98" s="176" t="s">
        <v>15</v>
      </c>
      <c r="K98" s="132" t="s">
        <v>16</v>
      </c>
    </row>
    <row r="99" spans="1:11" ht="18" customHeight="1" x14ac:dyDescent="0.4">
      <c r="B99" s="48" t="s">
        <v>89</v>
      </c>
      <c r="C99" s="49" t="s">
        <v>90</v>
      </c>
      <c r="D99" s="49"/>
      <c r="E99" s="50"/>
      <c r="F99" s="169"/>
      <c r="G99" s="173"/>
      <c r="H99" s="174"/>
      <c r="I99" s="175"/>
      <c r="J99" s="177"/>
      <c r="K99" s="133"/>
    </row>
    <row r="100" spans="1:11" ht="18" customHeight="1" x14ac:dyDescent="0.4">
      <c r="B100" s="51">
        <v>1400</v>
      </c>
      <c r="C100" s="128" t="str">
        <f>_xlfn.XLOOKUP(B100,'[1]H 2 aanwijzingen'!$A$19:$A$97,'[1]H 2 aanwijzingen'!$B$19:$B$97,"",1)</f>
        <v>Crediteuren</v>
      </c>
      <c r="D100" s="129"/>
      <c r="E100" s="130"/>
      <c r="F100" s="100">
        <v>14016</v>
      </c>
      <c r="G100" s="138" t="s">
        <v>319</v>
      </c>
      <c r="H100" s="139"/>
      <c r="I100" s="140"/>
      <c r="J100" s="99">
        <v>2279.64</v>
      </c>
      <c r="K100" s="99"/>
    </row>
    <row r="101" spans="1:11" ht="18" customHeight="1" x14ac:dyDescent="0.4">
      <c r="B101" s="51">
        <v>1050</v>
      </c>
      <c r="C101" s="128" t="str">
        <f>_xlfn.XLOOKUP(B101,'[1]H 2 aanwijzingen'!$A$19:$A$97,'[1]H 2 aanwijzingen'!$B$19:$B$97,"",1)</f>
        <v>Rabobank</v>
      </c>
      <c r="D101" s="129"/>
      <c r="E101" s="130"/>
      <c r="F101" s="100"/>
      <c r="G101" s="138" t="s">
        <v>250</v>
      </c>
      <c r="H101" s="139"/>
      <c r="I101" s="140"/>
      <c r="J101" s="99"/>
      <c r="K101" s="99">
        <f>J100</f>
        <v>2279.64</v>
      </c>
    </row>
    <row r="102" spans="1:11" ht="18" customHeight="1" x14ac:dyDescent="0.4">
      <c r="B102" s="51">
        <v>1400</v>
      </c>
      <c r="C102" s="128" t="str">
        <f>_xlfn.XLOOKUP(B102,'[1]H 2 aanwijzingen'!$A$19:$A$97,'[1]H 2 aanwijzingen'!$B$19:$B$97,"",1)</f>
        <v>Crediteuren</v>
      </c>
      <c r="D102" s="129"/>
      <c r="E102" s="130"/>
      <c r="F102" s="100">
        <v>14016</v>
      </c>
      <c r="G102" s="138" t="s">
        <v>320</v>
      </c>
      <c r="H102" s="139"/>
      <c r="I102" s="140"/>
      <c r="J102" s="99"/>
      <c r="K102" s="99">
        <v>88.33</v>
      </c>
    </row>
    <row r="103" spans="1:11" ht="18" customHeight="1" x14ac:dyDescent="0.4">
      <c r="B103" s="59">
        <v>1050</v>
      </c>
      <c r="C103" s="178" t="str">
        <f>_xlfn.XLOOKUP(B103,'[1]H 2 aanwijzingen'!$A$19:$A$97,'[1]H 2 aanwijzingen'!$B$19:$B$97,"",1)</f>
        <v>Rabobank</v>
      </c>
      <c r="D103" s="179"/>
      <c r="E103" s="180"/>
      <c r="F103" s="100"/>
      <c r="G103" s="204" t="s">
        <v>251</v>
      </c>
      <c r="H103" s="204"/>
      <c r="I103" s="204"/>
      <c r="J103" s="99">
        <f>K102</f>
        <v>88.33</v>
      </c>
      <c r="K103" s="99"/>
    </row>
    <row r="104" spans="1:11" ht="18" customHeight="1" x14ac:dyDescent="0.4">
      <c r="B104" s="64"/>
      <c r="C104" s="181" t="str">
        <f>_xlfn.XLOOKUP(B104,'H 2 aanwijzingen'!$A$19:$A$97,'H 2 aanwijzingen'!$B$19:$B$97,"",1)</f>
        <v/>
      </c>
      <c r="D104" s="181"/>
      <c r="E104" s="181"/>
      <c r="F104" s="65"/>
      <c r="G104" s="192"/>
      <c r="H104" s="192"/>
      <c r="I104" s="192"/>
      <c r="J104" s="79"/>
      <c r="K104" s="80"/>
    </row>
    <row r="105" spans="1:11" x14ac:dyDescent="0.4">
      <c r="B105" s="61"/>
      <c r="C105" s="62"/>
      <c r="D105" s="62"/>
      <c r="E105" s="62"/>
      <c r="F105" s="63"/>
      <c r="G105" s="76"/>
      <c r="H105" s="76"/>
      <c r="I105" s="76"/>
      <c r="J105" s="56"/>
      <c r="K105" s="74"/>
    </row>
    <row r="107" spans="1:11" x14ac:dyDescent="0.4">
      <c r="B107" s="1" t="s">
        <v>175</v>
      </c>
    </row>
    <row r="108" spans="1:11" x14ac:dyDescent="0.4">
      <c r="A108" s="72" t="s">
        <v>17</v>
      </c>
      <c r="B108" s="2" t="s">
        <v>321</v>
      </c>
    </row>
    <row r="109" spans="1:11" ht="18" customHeight="1" x14ac:dyDescent="0.4">
      <c r="B109" s="160" t="s">
        <v>25</v>
      </c>
      <c r="C109" s="161"/>
      <c r="D109" s="161"/>
      <c r="E109" s="161"/>
      <c r="F109" s="161"/>
      <c r="G109" s="161"/>
      <c r="H109" s="161"/>
      <c r="I109" s="161"/>
      <c r="J109" s="161"/>
      <c r="K109" s="6" t="s">
        <v>26</v>
      </c>
    </row>
    <row r="110" spans="1:11" ht="18" customHeight="1" x14ac:dyDescent="0.4">
      <c r="B110" s="165" t="s">
        <v>27</v>
      </c>
      <c r="C110" s="166"/>
      <c r="D110" s="166"/>
      <c r="E110" s="167"/>
      <c r="F110" s="168" t="s">
        <v>23</v>
      </c>
      <c r="G110" s="170" t="s">
        <v>7</v>
      </c>
      <c r="H110" s="171"/>
      <c r="I110" s="172"/>
      <c r="J110" s="176" t="s">
        <v>15</v>
      </c>
      <c r="K110" s="132" t="s">
        <v>16</v>
      </c>
    </row>
    <row r="111" spans="1:11" ht="18" customHeight="1" x14ac:dyDescent="0.4">
      <c r="B111" s="48" t="s">
        <v>89</v>
      </c>
      <c r="C111" s="49" t="s">
        <v>90</v>
      </c>
      <c r="D111" s="49"/>
      <c r="E111" s="50"/>
      <c r="F111" s="169"/>
      <c r="G111" s="173"/>
      <c r="H111" s="174"/>
      <c r="I111" s="175"/>
      <c r="J111" s="177"/>
      <c r="K111" s="133"/>
    </row>
    <row r="112" spans="1:11" ht="18" customHeight="1" x14ac:dyDescent="0.4">
      <c r="B112" s="51">
        <v>3000</v>
      </c>
      <c r="C112" s="128" t="str">
        <f>_xlfn.XLOOKUP(B112,'[1]H 2 aanwijzingen'!$A$19:$A$97,'[1]H 2 aanwijzingen'!$B$19:$B$97,"",1)</f>
        <v>Voorraad goederen</v>
      </c>
      <c r="D112" s="129"/>
      <c r="E112" s="130"/>
      <c r="F112" s="100">
        <v>30021</v>
      </c>
      <c r="G112" s="134" t="s">
        <v>252</v>
      </c>
      <c r="H112" s="134"/>
      <c r="I112" s="134"/>
      <c r="J112" s="99">
        <v>1200</v>
      </c>
      <c r="K112" s="99"/>
    </row>
    <row r="113" spans="1:11" ht="18" customHeight="1" x14ac:dyDescent="0.4">
      <c r="B113" s="51">
        <v>3000</v>
      </c>
      <c r="C113" s="128" t="str">
        <f>_xlfn.XLOOKUP(B113,'[1]H 2 aanwijzingen'!$A$19:$A$97,'[1]H 2 aanwijzingen'!$B$19:$B$97,"",1)</f>
        <v>Voorraad goederen</v>
      </c>
      <c r="D113" s="129"/>
      <c r="E113" s="130"/>
      <c r="F113" s="100">
        <v>30023</v>
      </c>
      <c r="G113" s="138" t="s">
        <v>252</v>
      </c>
      <c r="H113" s="139"/>
      <c r="I113" s="140"/>
      <c r="J113" s="99">
        <v>1160</v>
      </c>
      <c r="K113" s="99"/>
    </row>
    <row r="114" spans="1:11" ht="18" customHeight="1" x14ac:dyDescent="0.4">
      <c r="B114" s="51">
        <v>1300</v>
      </c>
      <c r="C114" s="128" t="str">
        <f>_xlfn.XLOOKUP(B114,'[1]H 2 aanwijzingen'!$A$19:$A$97,'[1]H 2 aanwijzingen'!$B$19:$B$97,"",1)</f>
        <v>Nog te ontvangen facturen</v>
      </c>
      <c r="D114" s="129"/>
      <c r="E114" s="130"/>
      <c r="F114" s="100"/>
      <c r="G114" s="138" t="s">
        <v>253</v>
      </c>
      <c r="H114" s="139"/>
      <c r="I114" s="140"/>
      <c r="J114" s="99"/>
      <c r="K114" s="99">
        <v>1200</v>
      </c>
    </row>
    <row r="115" spans="1:11" ht="18" customHeight="1" x14ac:dyDescent="0.4">
      <c r="B115" s="59">
        <v>1300</v>
      </c>
      <c r="C115" s="178" t="str">
        <f>_xlfn.XLOOKUP(B115,'[1]H 2 aanwijzingen'!$A$19:$A$97,'[1]H 2 aanwijzingen'!$B$19:$B$97,"",1)</f>
        <v>Nog te ontvangen facturen</v>
      </c>
      <c r="D115" s="179"/>
      <c r="E115" s="180"/>
      <c r="F115" s="100"/>
      <c r="G115" s="134" t="s">
        <v>254</v>
      </c>
      <c r="H115" s="134"/>
      <c r="I115" s="134"/>
      <c r="J115" s="99"/>
      <c r="K115" s="99">
        <v>1160</v>
      </c>
    </row>
    <row r="116" spans="1:11" ht="18" customHeight="1" x14ac:dyDescent="0.4">
      <c r="B116" s="64"/>
      <c r="C116" s="181" t="str">
        <f>_xlfn.XLOOKUP(B116,'H 2 aanwijzingen'!$A$19:$A$97,'H 2 aanwijzingen'!$B$19:$B$97,"",1)</f>
        <v/>
      </c>
      <c r="D116" s="181"/>
      <c r="E116" s="181"/>
      <c r="F116" s="65"/>
      <c r="G116" s="192"/>
      <c r="H116" s="192"/>
      <c r="I116" s="192"/>
      <c r="J116" s="79"/>
      <c r="K116" s="80"/>
    </row>
    <row r="117" spans="1:11" ht="18" customHeight="1" x14ac:dyDescent="0.4">
      <c r="B117" s="61"/>
      <c r="C117" s="62"/>
      <c r="D117" s="62"/>
      <c r="E117" s="62"/>
      <c r="F117" s="63"/>
      <c r="G117" s="76"/>
      <c r="H117" s="76"/>
      <c r="I117" s="76"/>
      <c r="J117" s="56"/>
      <c r="K117" s="74"/>
    </row>
    <row r="118" spans="1:11" ht="18" customHeight="1" x14ac:dyDescent="0.4">
      <c r="A118" s="72" t="s">
        <v>21</v>
      </c>
      <c r="B118" s="2" t="s">
        <v>176</v>
      </c>
    </row>
    <row r="119" spans="1:11" ht="18" customHeight="1" x14ac:dyDescent="0.4">
      <c r="B119" s="160" t="s">
        <v>25</v>
      </c>
      <c r="C119" s="161"/>
      <c r="D119" s="161"/>
      <c r="E119" s="161"/>
      <c r="F119" s="161"/>
      <c r="G119" s="161"/>
      <c r="H119" s="161"/>
      <c r="I119" s="161"/>
      <c r="J119" s="161"/>
      <c r="K119" s="6" t="s">
        <v>26</v>
      </c>
    </row>
    <row r="120" spans="1:11" ht="18" customHeight="1" x14ac:dyDescent="0.4">
      <c r="B120" s="165" t="s">
        <v>27</v>
      </c>
      <c r="C120" s="166"/>
      <c r="D120" s="166"/>
      <c r="E120" s="167"/>
      <c r="F120" s="168" t="s">
        <v>23</v>
      </c>
      <c r="G120" s="170" t="s">
        <v>7</v>
      </c>
      <c r="H120" s="171"/>
      <c r="I120" s="172"/>
      <c r="J120" s="176" t="s">
        <v>15</v>
      </c>
      <c r="K120" s="132" t="s">
        <v>16</v>
      </c>
    </row>
    <row r="121" spans="1:11" ht="18" customHeight="1" x14ac:dyDescent="0.4">
      <c r="B121" s="48" t="s">
        <v>89</v>
      </c>
      <c r="C121" s="49" t="s">
        <v>90</v>
      </c>
      <c r="D121" s="49"/>
      <c r="E121" s="50"/>
      <c r="F121" s="169"/>
      <c r="G121" s="173"/>
      <c r="H121" s="174"/>
      <c r="I121" s="175"/>
      <c r="J121" s="177"/>
      <c r="K121" s="133"/>
    </row>
    <row r="122" spans="1:11" ht="18" customHeight="1" x14ac:dyDescent="0.4">
      <c r="B122" s="51">
        <v>1300</v>
      </c>
      <c r="C122" s="128" t="str">
        <f>_xlfn.XLOOKUP(B122,'[1]H 2 aanwijzingen'!$A$19:$A$97,'[1]H 2 aanwijzingen'!$B$19:$B$97,"",1)</f>
        <v>Nog te ontvangen facturen</v>
      </c>
      <c r="D122" s="129"/>
      <c r="E122" s="130"/>
      <c r="F122" s="100"/>
      <c r="G122" s="138" t="s">
        <v>255</v>
      </c>
      <c r="H122" s="139"/>
      <c r="I122" s="140"/>
      <c r="J122" s="99">
        <v>1320</v>
      </c>
      <c r="K122" s="99"/>
    </row>
    <row r="123" spans="1:11" ht="18" customHeight="1" x14ac:dyDescent="0.4">
      <c r="B123" s="51">
        <v>1300</v>
      </c>
      <c r="C123" s="128" t="str">
        <f>_xlfn.XLOOKUP(B123,'[1]H 2 aanwijzingen'!$A$19:$A$97,'[1]H 2 aanwijzingen'!$B$19:$B$97,"",1)</f>
        <v>Nog te ontvangen facturen</v>
      </c>
      <c r="D123" s="129"/>
      <c r="E123" s="130"/>
      <c r="F123" s="100"/>
      <c r="G123" s="134" t="s">
        <v>254</v>
      </c>
      <c r="H123" s="134"/>
      <c r="I123" s="134"/>
      <c r="J123" s="99">
        <v>1160</v>
      </c>
      <c r="K123" s="99"/>
    </row>
    <row r="124" spans="1:11" ht="18" customHeight="1" x14ac:dyDescent="0.4">
      <c r="B124" s="51">
        <v>1600</v>
      </c>
      <c r="C124" s="128" t="str">
        <f>_xlfn.XLOOKUP(B124,'[1]H 2 aanwijzingen'!$A$19:$A$97,'[1]H 2 aanwijzingen'!$B$19:$B$97,"",1)</f>
        <v>Te verrekenen omzetbelasting</v>
      </c>
      <c r="D124" s="129"/>
      <c r="E124" s="130"/>
      <c r="F124" s="100"/>
      <c r="G124" s="138" t="s">
        <v>241</v>
      </c>
      <c r="H124" s="139"/>
      <c r="I124" s="140"/>
      <c r="J124" s="99">
        <v>523.32000000000005</v>
      </c>
      <c r="K124" s="99"/>
    </row>
    <row r="125" spans="1:11" ht="18" customHeight="1" x14ac:dyDescent="0.4">
      <c r="B125" s="59">
        <v>1400</v>
      </c>
      <c r="C125" s="128" t="str">
        <f>_xlfn.XLOOKUP(B125,'[1]H 2 aanwijzingen'!$A$19:$A$97,'[1]H 2 aanwijzingen'!$B$19:$B$97,"",1)</f>
        <v>Crediteuren</v>
      </c>
      <c r="D125" s="129"/>
      <c r="E125" s="130"/>
      <c r="F125" s="100">
        <v>14026</v>
      </c>
      <c r="G125" s="204">
        <v>36961</v>
      </c>
      <c r="H125" s="204"/>
      <c r="I125" s="204"/>
      <c r="J125" s="99"/>
      <c r="K125" s="99">
        <v>3015.32</v>
      </c>
    </row>
    <row r="126" spans="1:11" ht="18" customHeight="1" x14ac:dyDescent="0.4">
      <c r="B126" s="59">
        <v>3300</v>
      </c>
      <c r="C126" s="128" t="str">
        <f>_xlfn.XLOOKUP(B126,'[1]H 2 aanwijzingen'!$A$19:$A$97,'[1]H 2 aanwijzingen'!$B$19:$B$97,"",1)</f>
        <v>Prijsverschillen bij inkoop</v>
      </c>
      <c r="D126" s="129"/>
      <c r="E126" s="130"/>
      <c r="F126" s="100"/>
      <c r="G126" s="204" t="s">
        <v>241</v>
      </c>
      <c r="H126" s="204"/>
      <c r="I126" s="204"/>
      <c r="J126" s="99">
        <v>12</v>
      </c>
      <c r="K126" s="99"/>
    </row>
    <row r="127" spans="1:11" ht="18" customHeight="1" x14ac:dyDescent="0.4">
      <c r="B127" s="64"/>
      <c r="C127" s="128" t="str">
        <f>_xlfn.XLOOKUP(B127,'H 2 aanwijzingen'!$A$19:$A$97,'H 2 aanwijzingen'!$B$19:$B$97,"",1)</f>
        <v/>
      </c>
      <c r="D127" s="129"/>
      <c r="E127" s="130"/>
      <c r="F127" s="65"/>
      <c r="G127" s="192"/>
      <c r="H127" s="192"/>
      <c r="I127" s="192"/>
      <c r="J127" s="79"/>
      <c r="K127" s="80"/>
    </row>
    <row r="129" spans="1:11" ht="18" customHeight="1" x14ac:dyDescent="0.4">
      <c r="A129" s="72" t="s">
        <v>18</v>
      </c>
      <c r="B129" s="2" t="s">
        <v>164</v>
      </c>
    </row>
    <row r="130" spans="1:11" ht="18" customHeight="1" x14ac:dyDescent="0.4">
      <c r="B130" s="205" t="s">
        <v>165</v>
      </c>
      <c r="C130" s="196"/>
      <c r="D130" s="196"/>
      <c r="E130" s="196"/>
      <c r="F130" s="196"/>
      <c r="G130" s="196"/>
      <c r="H130" s="196"/>
      <c r="I130" s="122" t="s">
        <v>150</v>
      </c>
    </row>
    <row r="131" spans="1:11" ht="30" x14ac:dyDescent="0.4">
      <c r="B131" s="75" t="s">
        <v>14</v>
      </c>
      <c r="C131" s="75" t="s">
        <v>0</v>
      </c>
      <c r="D131" s="127" t="s">
        <v>22</v>
      </c>
      <c r="E131" s="197" t="s">
        <v>7</v>
      </c>
      <c r="F131" s="198"/>
      <c r="G131" s="199"/>
      <c r="H131" s="75" t="s">
        <v>15</v>
      </c>
      <c r="I131" s="75" t="s">
        <v>16</v>
      </c>
    </row>
    <row r="132" spans="1:11" ht="18" customHeight="1" x14ac:dyDescent="0.4">
      <c r="B132" s="101">
        <v>45562</v>
      </c>
      <c r="C132" s="102">
        <v>90</v>
      </c>
      <c r="D132" s="100" t="s">
        <v>322</v>
      </c>
      <c r="E132" s="138" t="s">
        <v>253</v>
      </c>
      <c r="F132" s="139"/>
      <c r="G132" s="140"/>
      <c r="H132" s="99"/>
      <c r="I132" s="99">
        <v>1200</v>
      </c>
    </row>
    <row r="133" spans="1:11" ht="18" customHeight="1" x14ac:dyDescent="0.4">
      <c r="B133" s="101">
        <v>45562</v>
      </c>
      <c r="C133" s="102">
        <v>90</v>
      </c>
      <c r="D133" s="100" t="s">
        <v>322</v>
      </c>
      <c r="E133" s="134" t="s">
        <v>254</v>
      </c>
      <c r="F133" s="134"/>
      <c r="G133" s="134"/>
      <c r="H133" s="99"/>
      <c r="I133" s="99">
        <v>1160</v>
      </c>
    </row>
    <row r="134" spans="1:11" ht="18" customHeight="1" x14ac:dyDescent="0.4">
      <c r="B134" s="101">
        <v>45565</v>
      </c>
      <c r="C134" s="102">
        <v>50</v>
      </c>
      <c r="D134" s="100" t="s">
        <v>323</v>
      </c>
      <c r="E134" s="138" t="s">
        <v>255</v>
      </c>
      <c r="F134" s="139"/>
      <c r="G134" s="140"/>
      <c r="H134" s="110">
        <v>1320</v>
      </c>
      <c r="I134" s="116"/>
    </row>
    <row r="135" spans="1:11" ht="18" customHeight="1" x14ac:dyDescent="0.4">
      <c r="B135" s="101">
        <v>45565</v>
      </c>
      <c r="C135" s="102">
        <v>50</v>
      </c>
      <c r="D135" s="100" t="s">
        <v>323</v>
      </c>
      <c r="E135" s="134" t="s">
        <v>254</v>
      </c>
      <c r="F135" s="134"/>
      <c r="G135" s="134"/>
      <c r="H135" s="99">
        <v>1160</v>
      </c>
      <c r="I135" s="104"/>
    </row>
    <row r="136" spans="1:11" ht="18" customHeight="1" x14ac:dyDescent="0.4">
      <c r="B136" s="34"/>
      <c r="C136" s="35"/>
      <c r="D136" s="36"/>
      <c r="E136" s="194"/>
      <c r="F136" s="194"/>
      <c r="G136" s="194"/>
      <c r="H136" s="11"/>
      <c r="I136" s="68"/>
    </row>
    <row r="138" spans="1:11" x14ac:dyDescent="0.4">
      <c r="A138" s="72" t="s">
        <v>19</v>
      </c>
      <c r="B138" s="2" t="s">
        <v>151</v>
      </c>
    </row>
    <row r="139" spans="1:11" ht="18" customHeight="1" x14ac:dyDescent="0.4">
      <c r="B139" s="2" t="s">
        <v>256</v>
      </c>
      <c r="G139" s="106"/>
    </row>
    <row r="140" spans="1:11" ht="18" customHeight="1" x14ac:dyDescent="0.4">
      <c r="B140" s="2" t="s">
        <v>257</v>
      </c>
      <c r="G140" s="106"/>
    </row>
    <row r="142" spans="1:11" x14ac:dyDescent="0.4">
      <c r="A142" s="72" t="s">
        <v>132</v>
      </c>
      <c r="B142" s="2" t="s">
        <v>324</v>
      </c>
    </row>
    <row r="143" spans="1:11" ht="18" customHeight="1" x14ac:dyDescent="0.4">
      <c r="B143" s="160" t="s">
        <v>25</v>
      </c>
      <c r="C143" s="161"/>
      <c r="D143" s="161"/>
      <c r="E143" s="161"/>
      <c r="F143" s="161"/>
      <c r="G143" s="161"/>
      <c r="H143" s="161"/>
      <c r="I143" s="161"/>
      <c r="J143" s="161"/>
      <c r="K143" s="6" t="s">
        <v>26</v>
      </c>
    </row>
    <row r="144" spans="1:11" ht="18" customHeight="1" x14ac:dyDescent="0.4">
      <c r="B144" s="165" t="s">
        <v>27</v>
      </c>
      <c r="C144" s="166"/>
      <c r="D144" s="166"/>
      <c r="E144" s="167"/>
      <c r="F144" s="168" t="s">
        <v>23</v>
      </c>
      <c r="G144" s="170" t="s">
        <v>7</v>
      </c>
      <c r="H144" s="171"/>
      <c r="I144" s="172"/>
      <c r="J144" s="176" t="s">
        <v>15</v>
      </c>
      <c r="K144" s="132" t="s">
        <v>16</v>
      </c>
    </row>
    <row r="145" spans="1:11" ht="18" customHeight="1" x14ac:dyDescent="0.4">
      <c r="B145" s="48" t="s">
        <v>89</v>
      </c>
      <c r="C145" s="49" t="s">
        <v>90</v>
      </c>
      <c r="D145" s="49"/>
      <c r="E145" s="50"/>
      <c r="F145" s="169"/>
      <c r="G145" s="173"/>
      <c r="H145" s="174"/>
      <c r="I145" s="175"/>
      <c r="J145" s="177"/>
      <c r="K145" s="133"/>
    </row>
    <row r="146" spans="1:11" ht="18" customHeight="1" x14ac:dyDescent="0.4">
      <c r="B146" s="51">
        <v>3000</v>
      </c>
      <c r="C146" s="128" t="str">
        <f>_xlfn.XLOOKUP(B146,'[1]H 2 aanwijzingen'!$A$19:$A$97,'[1]H 2 aanwijzingen'!$B$19:$B$97,"",1)</f>
        <v>Voorraad goederen</v>
      </c>
      <c r="D146" s="129"/>
      <c r="E146" s="130"/>
      <c r="F146" s="100">
        <v>30011</v>
      </c>
      <c r="G146" s="134" t="s">
        <v>258</v>
      </c>
      <c r="H146" s="134"/>
      <c r="I146" s="134"/>
      <c r="J146" s="99">
        <v>120</v>
      </c>
      <c r="K146" s="99"/>
    </row>
    <row r="147" spans="1:11" ht="18" customHeight="1" x14ac:dyDescent="0.4">
      <c r="B147" s="51">
        <v>1300</v>
      </c>
      <c r="C147" s="128" t="str">
        <f>_xlfn.XLOOKUP(B147,'[1]H 2 aanwijzingen'!$A$19:$A$97,'[1]H 2 aanwijzingen'!$B$19:$B$97,"",1)</f>
        <v>Nog te ontvangen facturen</v>
      </c>
      <c r="D147" s="129"/>
      <c r="E147" s="130"/>
      <c r="F147" s="100"/>
      <c r="G147" s="138" t="s">
        <v>259</v>
      </c>
      <c r="H147" s="139"/>
      <c r="I147" s="140"/>
      <c r="J147" s="99"/>
      <c r="K147" s="99">
        <v>120</v>
      </c>
    </row>
    <row r="148" spans="1:11" ht="18" customHeight="1" x14ac:dyDescent="0.4">
      <c r="B148" s="51"/>
      <c r="C148" s="128" t="str">
        <f>_xlfn.XLOOKUP(B148,'H 2 aanwijzingen'!$A$19:$A$97,'H 2 aanwijzingen'!$B$19:$B$97,"",1)</f>
        <v/>
      </c>
      <c r="D148" s="129"/>
      <c r="E148" s="130"/>
      <c r="F148" s="52"/>
      <c r="G148" s="135"/>
      <c r="H148" s="136"/>
      <c r="I148" s="137"/>
      <c r="J148" s="53"/>
      <c r="K148" s="54"/>
    </row>
    <row r="149" spans="1:11" ht="18" customHeight="1" x14ac:dyDescent="0.4">
      <c r="B149" s="61"/>
      <c r="C149" s="62"/>
      <c r="D149" s="62"/>
      <c r="E149" s="62"/>
      <c r="F149" s="63"/>
      <c r="G149" s="76"/>
      <c r="H149" s="76"/>
      <c r="I149" s="76"/>
      <c r="J149" s="56"/>
      <c r="K149" s="74"/>
    </row>
    <row r="150" spans="1:11" ht="18" customHeight="1" x14ac:dyDescent="0.4">
      <c r="A150" s="72" t="s">
        <v>152</v>
      </c>
      <c r="B150" s="2" t="s">
        <v>164</v>
      </c>
    </row>
    <row r="151" spans="1:11" ht="18" customHeight="1" x14ac:dyDescent="0.4">
      <c r="B151" s="205" t="s">
        <v>165</v>
      </c>
      <c r="C151" s="196"/>
      <c r="D151" s="196"/>
      <c r="E151" s="196"/>
      <c r="F151" s="196"/>
      <c r="G151" s="196"/>
      <c r="H151" s="196"/>
      <c r="I151" s="122" t="s">
        <v>150</v>
      </c>
    </row>
    <row r="152" spans="1:11" ht="30" x14ac:dyDescent="0.4">
      <c r="B152" s="75" t="s">
        <v>14</v>
      </c>
      <c r="C152" s="75" t="s">
        <v>0</v>
      </c>
      <c r="D152" s="127" t="s">
        <v>22</v>
      </c>
      <c r="E152" s="197" t="s">
        <v>7</v>
      </c>
      <c r="F152" s="198"/>
      <c r="G152" s="199"/>
      <c r="H152" s="75" t="s">
        <v>15</v>
      </c>
      <c r="I152" s="75" t="s">
        <v>16</v>
      </c>
    </row>
    <row r="153" spans="1:11" ht="18" customHeight="1" x14ac:dyDescent="0.4">
      <c r="B153" s="101">
        <v>45562</v>
      </c>
      <c r="C153" s="102">
        <v>90</v>
      </c>
      <c r="D153" s="100" t="s">
        <v>322</v>
      </c>
      <c r="E153" s="138" t="s">
        <v>253</v>
      </c>
      <c r="F153" s="139"/>
      <c r="G153" s="140"/>
      <c r="H153" s="99"/>
      <c r="I153" s="99">
        <v>1200</v>
      </c>
    </row>
    <row r="154" spans="1:11" ht="18" customHeight="1" x14ac:dyDescent="0.4">
      <c r="B154" s="101">
        <v>45562</v>
      </c>
      <c r="C154" s="102">
        <v>90</v>
      </c>
      <c r="D154" s="100" t="s">
        <v>322</v>
      </c>
      <c r="E154" s="134" t="s">
        <v>254</v>
      </c>
      <c r="F154" s="134"/>
      <c r="G154" s="134"/>
      <c r="H154" s="99"/>
      <c r="I154" s="99">
        <v>1160</v>
      </c>
    </row>
    <row r="155" spans="1:11" ht="18" customHeight="1" x14ac:dyDescent="0.4">
      <c r="B155" s="101">
        <v>45565</v>
      </c>
      <c r="C155" s="102">
        <v>50</v>
      </c>
      <c r="D155" s="100" t="s">
        <v>323</v>
      </c>
      <c r="E155" s="138" t="s">
        <v>255</v>
      </c>
      <c r="F155" s="139"/>
      <c r="G155" s="140"/>
      <c r="H155" s="110">
        <v>1320</v>
      </c>
      <c r="I155" s="116"/>
    </row>
    <row r="156" spans="1:11" ht="18" customHeight="1" x14ac:dyDescent="0.4">
      <c r="B156" s="112">
        <v>45565</v>
      </c>
      <c r="C156" s="113">
        <v>50</v>
      </c>
      <c r="D156" s="109" t="s">
        <v>323</v>
      </c>
      <c r="E156" s="134" t="s">
        <v>254</v>
      </c>
      <c r="F156" s="134"/>
      <c r="G156" s="134"/>
      <c r="H156" s="99">
        <v>1160</v>
      </c>
      <c r="I156" s="104"/>
    </row>
    <row r="157" spans="1:11" ht="18" customHeight="1" x14ac:dyDescent="0.4">
      <c r="B157" s="101">
        <v>45566</v>
      </c>
      <c r="C157" s="102">
        <v>90</v>
      </c>
      <c r="D157" s="100" t="s">
        <v>325</v>
      </c>
      <c r="E157" s="138" t="s">
        <v>259</v>
      </c>
      <c r="F157" s="139"/>
      <c r="G157" s="140"/>
      <c r="H157" s="107"/>
      <c r="I157" s="108">
        <v>120</v>
      </c>
    </row>
    <row r="158" spans="1:11" ht="18" customHeight="1" x14ac:dyDescent="0.4">
      <c r="B158" s="34"/>
      <c r="C158" s="35"/>
      <c r="D158" s="36"/>
      <c r="E158" s="200"/>
      <c r="F158" s="201"/>
      <c r="G158" s="202"/>
      <c r="H158" s="70"/>
      <c r="I158" s="71"/>
    </row>
    <row r="161" spans="1:11" ht="18" customHeight="1" x14ac:dyDescent="0.4">
      <c r="B161" s="1" t="s">
        <v>177</v>
      </c>
    </row>
    <row r="162" spans="1:11" ht="18" customHeight="1" x14ac:dyDescent="0.4">
      <c r="A162" s="72" t="s">
        <v>17</v>
      </c>
      <c r="B162" s="2" t="s">
        <v>326</v>
      </c>
    </row>
    <row r="163" spans="1:11" ht="18" customHeight="1" x14ac:dyDescent="0.4">
      <c r="B163" s="160" t="s">
        <v>25</v>
      </c>
      <c r="C163" s="161"/>
      <c r="D163" s="161"/>
      <c r="E163" s="161"/>
      <c r="F163" s="161"/>
      <c r="G163" s="161"/>
      <c r="H163" s="161"/>
      <c r="I163" s="161"/>
      <c r="J163" s="161"/>
      <c r="K163" s="6" t="s">
        <v>26</v>
      </c>
    </row>
    <row r="164" spans="1:11" ht="18" customHeight="1" x14ac:dyDescent="0.4">
      <c r="B164" s="165" t="s">
        <v>27</v>
      </c>
      <c r="C164" s="166"/>
      <c r="D164" s="166"/>
      <c r="E164" s="167"/>
      <c r="F164" s="168" t="s">
        <v>23</v>
      </c>
      <c r="G164" s="170" t="s">
        <v>7</v>
      </c>
      <c r="H164" s="171"/>
      <c r="I164" s="172"/>
      <c r="J164" s="176" t="s">
        <v>15</v>
      </c>
      <c r="K164" s="132" t="s">
        <v>16</v>
      </c>
    </row>
    <row r="165" spans="1:11" ht="18" customHeight="1" x14ac:dyDescent="0.4">
      <c r="B165" s="48" t="s">
        <v>89</v>
      </c>
      <c r="C165" s="49" t="s">
        <v>90</v>
      </c>
      <c r="D165" s="49"/>
      <c r="E165" s="50"/>
      <c r="F165" s="169"/>
      <c r="G165" s="173"/>
      <c r="H165" s="174"/>
      <c r="I165" s="175"/>
      <c r="J165" s="177"/>
      <c r="K165" s="133"/>
    </row>
    <row r="166" spans="1:11" ht="18" customHeight="1" x14ac:dyDescent="0.4">
      <c r="B166" s="51">
        <v>3000</v>
      </c>
      <c r="C166" s="128" t="str">
        <f>_xlfn.XLOOKUP(B166,'[1]H 2 aanwijzingen'!$A$19:$A$99,'[1]H 2 aanwijzingen'!$B$19:$B$99,"",1)</f>
        <v>Voorraad goederen</v>
      </c>
      <c r="D166" s="129"/>
      <c r="E166" s="130"/>
      <c r="F166" s="100">
        <v>30021</v>
      </c>
      <c r="G166" s="134" t="s">
        <v>260</v>
      </c>
      <c r="H166" s="134"/>
      <c r="I166" s="134"/>
      <c r="J166" s="99"/>
      <c r="K166" s="99">
        <v>120</v>
      </c>
    </row>
    <row r="167" spans="1:11" ht="18" customHeight="1" x14ac:dyDescent="0.4">
      <c r="B167" s="51">
        <v>3000</v>
      </c>
      <c r="C167" s="128" t="str">
        <f>_xlfn.XLOOKUP(B167,'[1]H 2 aanwijzingen'!$A$19:$A$99,'[1]H 2 aanwijzingen'!$B$19:$B$99,"",1)</f>
        <v>Voorraad goederen</v>
      </c>
      <c r="D167" s="129"/>
      <c r="E167" s="130"/>
      <c r="F167" s="100">
        <v>30023</v>
      </c>
      <c r="G167" s="138" t="s">
        <v>261</v>
      </c>
      <c r="H167" s="139"/>
      <c r="I167" s="140"/>
      <c r="J167" s="99"/>
      <c r="K167" s="99">
        <v>58</v>
      </c>
    </row>
    <row r="168" spans="1:11" ht="18" customHeight="1" x14ac:dyDescent="0.4">
      <c r="B168" s="51">
        <v>1320</v>
      </c>
      <c r="C168" s="146" t="s">
        <v>327</v>
      </c>
      <c r="D168" s="129"/>
      <c r="E168" s="130"/>
      <c r="F168" s="100"/>
      <c r="G168" s="138" t="s">
        <v>262</v>
      </c>
      <c r="H168" s="139"/>
      <c r="I168" s="140"/>
      <c r="J168" s="99">
        <v>120</v>
      </c>
      <c r="K168" s="99"/>
    </row>
    <row r="169" spans="1:11" ht="18" customHeight="1" x14ac:dyDescent="0.4">
      <c r="B169" s="59">
        <v>1320</v>
      </c>
      <c r="C169" s="146" t="s">
        <v>327</v>
      </c>
      <c r="D169" s="129"/>
      <c r="E169" s="130"/>
      <c r="F169" s="100"/>
      <c r="G169" s="134" t="s">
        <v>263</v>
      </c>
      <c r="H169" s="134"/>
      <c r="I169" s="134"/>
      <c r="J169" s="99">
        <v>58</v>
      </c>
      <c r="K169" s="99"/>
    </row>
    <row r="170" spans="1:11" ht="18" customHeight="1" x14ac:dyDescent="0.4">
      <c r="B170" s="64"/>
      <c r="C170" s="128" t="str">
        <f>_xlfn.XLOOKUP(B170,'H 2 aanwijzingen'!$A$19:$A$99,'H 2 aanwijzingen'!$B$19:$B$99,"",1)</f>
        <v/>
      </c>
      <c r="D170" s="129"/>
      <c r="E170" s="130"/>
      <c r="F170" s="65"/>
      <c r="G170" s="192"/>
      <c r="H170" s="192"/>
      <c r="I170" s="192"/>
      <c r="J170" s="79"/>
      <c r="K170" s="80"/>
    </row>
    <row r="171" spans="1:11" ht="18" customHeight="1" x14ac:dyDescent="0.4">
      <c r="B171" s="61"/>
      <c r="C171" s="62"/>
      <c r="D171" s="62"/>
      <c r="E171" s="62"/>
      <c r="F171" s="63"/>
      <c r="G171" s="76"/>
      <c r="H171" s="76"/>
      <c r="I171" s="76"/>
      <c r="J171" s="56"/>
      <c r="K171" s="74"/>
    </row>
    <row r="172" spans="1:11" ht="18" customHeight="1" x14ac:dyDescent="0.4">
      <c r="A172" s="72" t="s">
        <v>21</v>
      </c>
      <c r="B172" s="2" t="s">
        <v>178</v>
      </c>
    </row>
    <row r="173" spans="1:11" ht="18" customHeight="1" x14ac:dyDescent="0.4">
      <c r="B173" s="160" t="s">
        <v>25</v>
      </c>
      <c r="C173" s="161"/>
      <c r="D173" s="161"/>
      <c r="E173" s="161"/>
      <c r="F173" s="161"/>
      <c r="G173" s="161"/>
      <c r="H173" s="161"/>
      <c r="I173" s="161"/>
      <c r="J173" s="161"/>
      <c r="K173" s="6" t="s">
        <v>26</v>
      </c>
    </row>
    <row r="174" spans="1:11" ht="18" customHeight="1" x14ac:dyDescent="0.4">
      <c r="B174" s="165" t="s">
        <v>27</v>
      </c>
      <c r="C174" s="166"/>
      <c r="D174" s="166"/>
      <c r="E174" s="167"/>
      <c r="F174" s="168" t="s">
        <v>23</v>
      </c>
      <c r="G174" s="170" t="s">
        <v>7</v>
      </c>
      <c r="H174" s="171"/>
      <c r="I174" s="172"/>
      <c r="J174" s="176" t="s">
        <v>15</v>
      </c>
      <c r="K174" s="132" t="s">
        <v>16</v>
      </c>
    </row>
    <row r="175" spans="1:11" ht="18" customHeight="1" x14ac:dyDescent="0.4">
      <c r="B175" s="48" t="s">
        <v>89</v>
      </c>
      <c r="C175" s="49" t="s">
        <v>90</v>
      </c>
      <c r="D175" s="49"/>
      <c r="E175" s="50"/>
      <c r="F175" s="169"/>
      <c r="G175" s="173"/>
      <c r="H175" s="174"/>
      <c r="I175" s="175"/>
      <c r="J175" s="177"/>
      <c r="K175" s="133"/>
    </row>
    <row r="176" spans="1:11" ht="18" customHeight="1" x14ac:dyDescent="0.4">
      <c r="B176" s="51">
        <v>1320</v>
      </c>
      <c r="C176" s="146" t="s">
        <v>327</v>
      </c>
      <c r="D176" s="129"/>
      <c r="E176" s="130"/>
      <c r="F176" s="100"/>
      <c r="G176" s="138" t="s">
        <v>262</v>
      </c>
      <c r="H176" s="139"/>
      <c r="I176" s="140"/>
      <c r="J176" s="99"/>
      <c r="K176" s="99">
        <v>120</v>
      </c>
    </row>
    <row r="177" spans="2:11" ht="18" customHeight="1" x14ac:dyDescent="0.4">
      <c r="B177" s="51">
        <v>1320</v>
      </c>
      <c r="C177" s="146" t="s">
        <v>327</v>
      </c>
      <c r="D177" s="129"/>
      <c r="E177" s="130"/>
      <c r="F177" s="100"/>
      <c r="G177" s="134" t="s">
        <v>263</v>
      </c>
      <c r="H177" s="134"/>
      <c r="I177" s="134"/>
      <c r="J177" s="99"/>
      <c r="K177" s="99">
        <v>58</v>
      </c>
    </row>
    <row r="178" spans="2:11" ht="18" customHeight="1" x14ac:dyDescent="0.4">
      <c r="B178" s="51">
        <v>1600</v>
      </c>
      <c r="C178" s="128" t="str">
        <f>_xlfn.XLOOKUP(B178,'[1]H 2 aanwijzingen'!$A$19:$A$99,'[1]H 2 aanwijzingen'!$B$19:$B$99,"",1)</f>
        <v>Te verrekenen omzetbelasting</v>
      </c>
      <c r="D178" s="129"/>
      <c r="E178" s="130"/>
      <c r="F178" s="100"/>
      <c r="G178" s="138" t="s">
        <v>241</v>
      </c>
      <c r="H178" s="139"/>
      <c r="I178" s="140"/>
      <c r="J178" s="99"/>
      <c r="K178" s="99">
        <v>37.700000000000003</v>
      </c>
    </row>
    <row r="179" spans="2:11" ht="18" customHeight="1" x14ac:dyDescent="0.4">
      <c r="B179" s="59">
        <v>1400</v>
      </c>
      <c r="C179" s="128" t="str">
        <f>_xlfn.XLOOKUP(B179,'[1]H 2 aanwijzingen'!$A$19:$A$99,'[1]H 2 aanwijzingen'!$B$19:$B$99,"",1)</f>
        <v>Crediteuren</v>
      </c>
      <c r="D179" s="129"/>
      <c r="E179" s="130"/>
      <c r="F179" s="109">
        <v>14026</v>
      </c>
      <c r="G179" s="206">
        <v>37025</v>
      </c>
      <c r="H179" s="206"/>
      <c r="I179" s="206"/>
      <c r="J179" s="110">
        <v>217.2</v>
      </c>
      <c r="K179" s="110"/>
    </row>
    <row r="180" spans="2:11" ht="18" customHeight="1" x14ac:dyDescent="0.4">
      <c r="B180" s="64">
        <v>3300</v>
      </c>
      <c r="C180" s="128" t="str">
        <f>_xlfn.XLOOKUP(B180,'[1]H 2 aanwijzingen'!$A$19:$A$99,'[1]H 2 aanwijzingen'!$B$19:$B$99,"",1)</f>
        <v>Prijsverschillen bij inkoop</v>
      </c>
      <c r="D180" s="129"/>
      <c r="E180" s="130"/>
      <c r="F180" s="90"/>
      <c r="G180" s="204" t="s">
        <v>241</v>
      </c>
      <c r="H180" s="204"/>
      <c r="I180" s="204"/>
      <c r="J180" s="99"/>
      <c r="K180" s="99">
        <v>1.5</v>
      </c>
    </row>
    <row r="181" spans="2:11" x14ac:dyDescent="0.4">
      <c r="B181" s="37"/>
      <c r="C181" s="38"/>
      <c r="D181" s="38"/>
      <c r="E181" s="38"/>
      <c r="F181" s="38"/>
      <c r="G181" s="88"/>
      <c r="H181" s="88"/>
      <c r="I181" s="88"/>
      <c r="J181" s="40"/>
      <c r="K181" s="40"/>
    </row>
    <row r="182" spans="2:11" x14ac:dyDescent="0.4">
      <c r="B182" s="37"/>
      <c r="C182" s="38"/>
      <c r="D182" s="38"/>
      <c r="E182" s="38"/>
      <c r="F182" s="38"/>
      <c r="G182" s="88"/>
      <c r="H182" s="88"/>
      <c r="I182" s="88"/>
      <c r="J182" s="40"/>
      <c r="K182" s="40"/>
    </row>
  </sheetData>
  <mergeCells count="213">
    <mergeCell ref="E156:G156"/>
    <mergeCell ref="G23:I23"/>
    <mergeCell ref="B28:J28"/>
    <mergeCell ref="F16:F17"/>
    <mergeCell ref="G16:I17"/>
    <mergeCell ref="J16:J17"/>
    <mergeCell ref="C23:E23"/>
    <mergeCell ref="B15:J15"/>
    <mergeCell ref="B16:E16"/>
    <mergeCell ref="E90:F90"/>
    <mergeCell ref="E91:F91"/>
    <mergeCell ref="E92:F92"/>
    <mergeCell ref="E93:F93"/>
    <mergeCell ref="B97:J97"/>
    <mergeCell ref="B98:E98"/>
    <mergeCell ref="E74:G74"/>
    <mergeCell ref="E75:G75"/>
    <mergeCell ref="E77:G77"/>
    <mergeCell ref="E78:G78"/>
    <mergeCell ref="E79:G79"/>
    <mergeCell ref="H85:I85"/>
    <mergeCell ref="E76:G76"/>
    <mergeCell ref="G113:I113"/>
    <mergeCell ref="G114:I114"/>
    <mergeCell ref="B5:J5"/>
    <mergeCell ref="G9:I9"/>
    <mergeCell ref="G10:I10"/>
    <mergeCell ref="G11:I11"/>
    <mergeCell ref="J6:J7"/>
    <mergeCell ref="B72:H72"/>
    <mergeCell ref="E73:G73"/>
    <mergeCell ref="C69:E69"/>
    <mergeCell ref="G69:I69"/>
    <mergeCell ref="B62:J62"/>
    <mergeCell ref="J63:J64"/>
    <mergeCell ref="B49:H49"/>
    <mergeCell ref="E50:G50"/>
    <mergeCell ref="E51:G51"/>
    <mergeCell ref="E52:G52"/>
    <mergeCell ref="E54:G54"/>
    <mergeCell ref="E55:G55"/>
    <mergeCell ref="E53:G53"/>
    <mergeCell ref="C112:E112"/>
    <mergeCell ref="G112:I112"/>
    <mergeCell ref="C113:E113"/>
    <mergeCell ref="C114:E114"/>
    <mergeCell ref="G100:I100"/>
    <mergeCell ref="G102:I102"/>
    <mergeCell ref="G103:I103"/>
    <mergeCell ref="B109:J109"/>
    <mergeCell ref="C104:E104"/>
    <mergeCell ref="G104:I104"/>
    <mergeCell ref="B110:E110"/>
    <mergeCell ref="F110:F111"/>
    <mergeCell ref="G110:I111"/>
    <mergeCell ref="J110:J111"/>
    <mergeCell ref="F144:F145"/>
    <mergeCell ref="G144:I145"/>
    <mergeCell ref="E131:G131"/>
    <mergeCell ref="E132:G132"/>
    <mergeCell ref="E133:G133"/>
    <mergeCell ref="E135:G135"/>
    <mergeCell ref="E136:G136"/>
    <mergeCell ref="B143:J143"/>
    <mergeCell ref="G122:I122"/>
    <mergeCell ref="G124:I124"/>
    <mergeCell ref="G126:I126"/>
    <mergeCell ref="G127:I127"/>
    <mergeCell ref="B130:H130"/>
    <mergeCell ref="C126:E126"/>
    <mergeCell ref="C127:E127"/>
    <mergeCell ref="C125:E125"/>
    <mergeCell ref="G125:I125"/>
    <mergeCell ref="E134:G134"/>
    <mergeCell ref="K6:K7"/>
    <mergeCell ref="C8:E8"/>
    <mergeCell ref="G8:I8"/>
    <mergeCell ref="C9:E9"/>
    <mergeCell ref="C10:E10"/>
    <mergeCell ref="C11:E11"/>
    <mergeCell ref="G177:I177"/>
    <mergeCell ref="G178:I178"/>
    <mergeCell ref="G179:I179"/>
    <mergeCell ref="B6:E6"/>
    <mergeCell ref="F6:F7"/>
    <mergeCell ref="G6:I7"/>
    <mergeCell ref="C12:E12"/>
    <mergeCell ref="G12:I12"/>
    <mergeCell ref="G167:I167"/>
    <mergeCell ref="G168:I168"/>
    <mergeCell ref="G169:I169"/>
    <mergeCell ref="B173:J173"/>
    <mergeCell ref="F164:F165"/>
    <mergeCell ref="G164:I165"/>
    <mergeCell ref="J164:J165"/>
    <mergeCell ref="C170:E170"/>
    <mergeCell ref="E154:G154"/>
    <mergeCell ref="E155:G155"/>
    <mergeCell ref="K29:K30"/>
    <mergeCell ref="C31:E31"/>
    <mergeCell ref="C32:E32"/>
    <mergeCell ref="G32:I32"/>
    <mergeCell ref="C33:E33"/>
    <mergeCell ref="C34:E34"/>
    <mergeCell ref="K16:K17"/>
    <mergeCell ref="C18:E18"/>
    <mergeCell ref="C19:E19"/>
    <mergeCell ref="C20:E20"/>
    <mergeCell ref="G20:I20"/>
    <mergeCell ref="C22:E22"/>
    <mergeCell ref="C21:E21"/>
    <mergeCell ref="G21:I21"/>
    <mergeCell ref="G31:I31"/>
    <mergeCell ref="G33:I33"/>
    <mergeCell ref="G34:I34"/>
    <mergeCell ref="B29:E29"/>
    <mergeCell ref="F29:F30"/>
    <mergeCell ref="G29:I30"/>
    <mergeCell ref="J29:J30"/>
    <mergeCell ref="G18:I18"/>
    <mergeCell ref="G19:I19"/>
    <mergeCell ref="G22:I22"/>
    <mergeCell ref="K39:K40"/>
    <mergeCell ref="C41:E41"/>
    <mergeCell ref="G41:I41"/>
    <mergeCell ref="C42:E42"/>
    <mergeCell ref="C43:E43"/>
    <mergeCell ref="C45:E45"/>
    <mergeCell ref="C35:E35"/>
    <mergeCell ref="G35:I35"/>
    <mergeCell ref="B39:E39"/>
    <mergeCell ref="F39:F40"/>
    <mergeCell ref="G39:I40"/>
    <mergeCell ref="J39:J40"/>
    <mergeCell ref="G42:I42"/>
    <mergeCell ref="G43:I43"/>
    <mergeCell ref="G45:I45"/>
    <mergeCell ref="B38:J38"/>
    <mergeCell ref="K63:K64"/>
    <mergeCell ref="C65:E65"/>
    <mergeCell ref="G65:I65"/>
    <mergeCell ref="C66:E66"/>
    <mergeCell ref="C67:E67"/>
    <mergeCell ref="C68:E68"/>
    <mergeCell ref="C46:E46"/>
    <mergeCell ref="C44:E44"/>
    <mergeCell ref="G44:I44"/>
    <mergeCell ref="B63:E63"/>
    <mergeCell ref="F63:F64"/>
    <mergeCell ref="G63:I64"/>
    <mergeCell ref="G66:I66"/>
    <mergeCell ref="G67:I67"/>
    <mergeCell ref="G68:I68"/>
    <mergeCell ref="G46:I46"/>
    <mergeCell ref="K110:K111"/>
    <mergeCell ref="K98:K99"/>
    <mergeCell ref="C100:E100"/>
    <mergeCell ref="C101:E101"/>
    <mergeCell ref="G101:I101"/>
    <mergeCell ref="C102:E102"/>
    <mergeCell ref="C103:E103"/>
    <mergeCell ref="F98:F99"/>
    <mergeCell ref="G98:I99"/>
    <mergeCell ref="J98:J99"/>
    <mergeCell ref="J120:J121"/>
    <mergeCell ref="K120:K121"/>
    <mergeCell ref="C122:E122"/>
    <mergeCell ref="C123:E123"/>
    <mergeCell ref="G123:I123"/>
    <mergeCell ref="C124:E124"/>
    <mergeCell ref="C115:E115"/>
    <mergeCell ref="C116:E116"/>
    <mergeCell ref="G116:I116"/>
    <mergeCell ref="B120:E120"/>
    <mergeCell ref="F120:F121"/>
    <mergeCell ref="G120:I121"/>
    <mergeCell ref="G115:I115"/>
    <mergeCell ref="B119:J119"/>
    <mergeCell ref="J174:J175"/>
    <mergeCell ref="K174:K175"/>
    <mergeCell ref="K164:K165"/>
    <mergeCell ref="C166:E166"/>
    <mergeCell ref="G166:I166"/>
    <mergeCell ref="C167:E167"/>
    <mergeCell ref="C168:E168"/>
    <mergeCell ref="C169:E169"/>
    <mergeCell ref="J144:J145"/>
    <mergeCell ref="K144:K145"/>
    <mergeCell ref="C146:E146"/>
    <mergeCell ref="G146:I146"/>
    <mergeCell ref="C147:E147"/>
    <mergeCell ref="C148:E148"/>
    <mergeCell ref="G148:I148"/>
    <mergeCell ref="E157:G157"/>
    <mergeCell ref="E158:G158"/>
    <mergeCell ref="B163:J163"/>
    <mergeCell ref="B164:E164"/>
    <mergeCell ref="G147:I147"/>
    <mergeCell ref="B151:H151"/>
    <mergeCell ref="E152:G152"/>
    <mergeCell ref="E153:G153"/>
    <mergeCell ref="B144:E144"/>
    <mergeCell ref="C176:E176"/>
    <mergeCell ref="G176:I176"/>
    <mergeCell ref="C177:E177"/>
    <mergeCell ref="C178:E178"/>
    <mergeCell ref="C179:E179"/>
    <mergeCell ref="C180:E180"/>
    <mergeCell ref="G170:I170"/>
    <mergeCell ref="B174:E174"/>
    <mergeCell ref="F174:F175"/>
    <mergeCell ref="G174:I175"/>
    <mergeCell ref="G180:I18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80ACD-0E8E-4686-8DC0-F9C84EFA83C8}">
  <dimension ref="A1:K60"/>
  <sheetViews>
    <sheetView showGridLines="0" workbookViewId="0">
      <selection activeCell="O7" sqref="O7"/>
    </sheetView>
  </sheetViews>
  <sheetFormatPr defaultColWidth="8.86328125" defaultRowHeight="15" x14ac:dyDescent="0.4"/>
  <cols>
    <col min="1" max="1" width="2.86328125" style="18" customWidth="1"/>
    <col min="2" max="2" width="13.59765625" style="18" customWidth="1"/>
    <col min="3" max="4" width="12.73046875" style="18" customWidth="1"/>
    <col min="5" max="5" width="17.3984375" style="18" customWidth="1"/>
    <col min="6" max="6" width="13" style="18" customWidth="1"/>
    <col min="7" max="7" width="11.3984375" style="18" customWidth="1"/>
    <col min="8" max="8" width="11" style="18" customWidth="1"/>
    <col min="9" max="9" width="12.3984375" style="18" customWidth="1"/>
    <col min="10" max="10" width="12.59765625" style="18" customWidth="1"/>
    <col min="11" max="11" width="13" style="18" customWidth="1"/>
    <col min="12" max="12" width="10.73046875" style="18" customWidth="1"/>
    <col min="13" max="13" width="2.3984375" style="18" customWidth="1"/>
    <col min="14" max="16384" width="8.86328125" style="18"/>
  </cols>
  <sheetData>
    <row r="1" spans="1:11" x14ac:dyDescent="0.4">
      <c r="B1" s="1" t="s">
        <v>194</v>
      </c>
      <c r="D1" s="1" t="s">
        <v>179</v>
      </c>
    </row>
    <row r="2" spans="1:11" x14ac:dyDescent="0.4">
      <c r="B2" s="1"/>
      <c r="D2" s="1"/>
    </row>
    <row r="3" spans="1:11" x14ac:dyDescent="0.4">
      <c r="B3" s="1" t="s">
        <v>180</v>
      </c>
      <c r="C3" s="38"/>
      <c r="D3" s="38"/>
      <c r="E3" s="38"/>
      <c r="F3" s="38"/>
      <c r="G3" s="88"/>
      <c r="H3" s="88"/>
      <c r="I3" s="88"/>
      <c r="J3" s="40"/>
      <c r="K3" s="40"/>
    </row>
    <row r="4" spans="1:11" x14ac:dyDescent="0.4">
      <c r="A4" s="18" t="s">
        <v>17</v>
      </c>
      <c r="B4" s="2" t="s">
        <v>181</v>
      </c>
      <c r="C4" s="38"/>
      <c r="D4" s="38"/>
      <c r="E4" s="38"/>
      <c r="F4" s="38"/>
      <c r="G4" s="88"/>
      <c r="H4" s="88"/>
      <c r="I4" s="88"/>
      <c r="J4" s="40"/>
      <c r="K4" s="40"/>
    </row>
    <row r="5" spans="1:11" ht="18" customHeight="1" x14ac:dyDescent="0.4">
      <c r="B5" s="160" t="s">
        <v>25</v>
      </c>
      <c r="C5" s="161"/>
      <c r="D5" s="161"/>
      <c r="E5" s="161"/>
      <c r="F5" s="161"/>
      <c r="G5" s="161"/>
      <c r="H5" s="161"/>
      <c r="I5" s="161"/>
      <c r="J5" s="161"/>
      <c r="K5" s="6" t="s">
        <v>26</v>
      </c>
    </row>
    <row r="6" spans="1:11" ht="18" customHeight="1" x14ac:dyDescent="0.4">
      <c r="B6" s="165" t="s">
        <v>27</v>
      </c>
      <c r="C6" s="166"/>
      <c r="D6" s="166"/>
      <c r="E6" s="167"/>
      <c r="F6" s="168" t="s">
        <v>23</v>
      </c>
      <c r="G6" s="170" t="s">
        <v>7</v>
      </c>
      <c r="H6" s="171"/>
      <c r="I6" s="172"/>
      <c r="J6" s="176" t="s">
        <v>15</v>
      </c>
      <c r="K6" s="132" t="s">
        <v>16</v>
      </c>
    </row>
    <row r="7" spans="1:11" ht="18" customHeight="1" x14ac:dyDescent="0.4">
      <c r="B7" s="48" t="s">
        <v>89</v>
      </c>
      <c r="C7" s="49" t="s">
        <v>90</v>
      </c>
      <c r="D7" s="49"/>
      <c r="E7" s="50"/>
      <c r="F7" s="169"/>
      <c r="G7" s="173"/>
      <c r="H7" s="174"/>
      <c r="I7" s="175"/>
      <c r="J7" s="177"/>
      <c r="K7" s="133"/>
    </row>
    <row r="8" spans="1:11" ht="18" customHeight="1" x14ac:dyDescent="0.4">
      <c r="B8" s="51">
        <v>3100</v>
      </c>
      <c r="C8" s="128" t="str">
        <f>_xlfn.XLOOKUP(B8,'[1]H 2 aanwijzingen'!$A$19:$A$97,'[1]H 2 aanwijzingen'!$B$19:$B$97,"",1)</f>
        <v>Nog te ontvangen goederen</v>
      </c>
      <c r="D8" s="129"/>
      <c r="E8" s="130"/>
      <c r="F8" s="100"/>
      <c r="G8" s="138" t="s">
        <v>264</v>
      </c>
      <c r="H8" s="139"/>
      <c r="I8" s="140"/>
      <c r="J8" s="99">
        <v>560</v>
      </c>
      <c r="K8" s="99"/>
    </row>
    <row r="9" spans="1:11" ht="18" customHeight="1" x14ac:dyDescent="0.4">
      <c r="B9" s="51">
        <v>1600</v>
      </c>
      <c r="C9" s="128" t="str">
        <f>_xlfn.XLOOKUP(B9,'[1]H 2 aanwijzingen'!$A$19:$A$97,'[1]H 2 aanwijzingen'!$B$19:$B$97,"",1)</f>
        <v>Te verrekenen omzetbelasting</v>
      </c>
      <c r="D9" s="129"/>
      <c r="E9" s="130"/>
      <c r="F9" s="100"/>
      <c r="G9" s="138" t="s">
        <v>265</v>
      </c>
      <c r="H9" s="139"/>
      <c r="I9" s="140"/>
      <c r="J9" s="99">
        <v>117.6</v>
      </c>
      <c r="K9" s="99"/>
    </row>
    <row r="10" spans="1:11" ht="18" customHeight="1" x14ac:dyDescent="0.4">
      <c r="B10" s="51">
        <v>1400</v>
      </c>
      <c r="C10" s="128" t="str">
        <f>_xlfn.XLOOKUP(B10,'[1]H 2 aanwijzingen'!$A$19:$A$97,'[1]H 2 aanwijzingen'!$B$19:$B$97,"",1)</f>
        <v>Crediteuren</v>
      </c>
      <c r="D10" s="129"/>
      <c r="E10" s="130"/>
      <c r="F10" s="100">
        <v>14053</v>
      </c>
      <c r="G10" s="204">
        <v>22123</v>
      </c>
      <c r="H10" s="204"/>
      <c r="I10" s="204"/>
      <c r="J10" s="99"/>
      <c r="K10" s="99">
        <v>677.6</v>
      </c>
    </row>
    <row r="11" spans="1:11" ht="18" customHeight="1" x14ac:dyDescent="0.4">
      <c r="B11" s="59"/>
      <c r="C11" s="178" t="str">
        <f>_xlfn.XLOOKUP(B11,'H 2 aanwijzingen'!$A$19:$A$97,'H 2 aanwijzingen'!$B$19:$B$97,"",1)</f>
        <v/>
      </c>
      <c r="D11" s="179"/>
      <c r="E11" s="180"/>
      <c r="F11" s="60"/>
      <c r="G11" s="215"/>
      <c r="H11" s="216"/>
      <c r="I11" s="217"/>
      <c r="J11" s="77"/>
      <c r="K11" s="78"/>
    </row>
    <row r="12" spans="1:11" ht="18" customHeight="1" x14ac:dyDescent="0.4">
      <c r="B12" s="64"/>
      <c r="C12" s="181" t="str">
        <f>_xlfn.XLOOKUP(B12,'H 2 aanwijzingen'!$A$19:$A$97,'H 2 aanwijzingen'!$B$19:$B$97,"",1)</f>
        <v/>
      </c>
      <c r="D12" s="181"/>
      <c r="E12" s="181"/>
      <c r="F12" s="65"/>
      <c r="G12" s="192"/>
      <c r="H12" s="192"/>
      <c r="I12" s="192"/>
      <c r="J12" s="79"/>
      <c r="K12" s="80"/>
    </row>
    <row r="13" spans="1:11" ht="18" customHeight="1" x14ac:dyDescent="0.4">
      <c r="B13" s="61"/>
      <c r="C13" s="62"/>
      <c r="D13" s="62"/>
      <c r="E13" s="62"/>
      <c r="F13" s="63"/>
      <c r="G13" s="76"/>
      <c r="H13" s="76"/>
      <c r="I13" s="76"/>
      <c r="J13" s="56"/>
      <c r="K13" s="74"/>
    </row>
    <row r="14" spans="1:11" ht="18" customHeight="1" x14ac:dyDescent="0.4">
      <c r="A14" s="18" t="s">
        <v>21</v>
      </c>
      <c r="B14" s="2" t="s">
        <v>321</v>
      </c>
    </row>
    <row r="15" spans="1:11" x14ac:dyDescent="0.4">
      <c r="B15" s="160" t="s">
        <v>25</v>
      </c>
      <c r="C15" s="161"/>
      <c r="D15" s="161"/>
      <c r="E15" s="161"/>
      <c r="F15" s="161"/>
      <c r="G15" s="161"/>
      <c r="H15" s="161"/>
      <c r="I15" s="161"/>
      <c r="J15" s="161"/>
      <c r="K15" s="6" t="s">
        <v>26</v>
      </c>
    </row>
    <row r="16" spans="1:11" x14ac:dyDescent="0.4">
      <c r="B16" s="165" t="s">
        <v>27</v>
      </c>
      <c r="C16" s="166"/>
      <c r="D16" s="166"/>
      <c r="E16" s="167"/>
      <c r="F16" s="168" t="s">
        <v>23</v>
      </c>
      <c r="G16" s="170" t="s">
        <v>7</v>
      </c>
      <c r="H16" s="171"/>
      <c r="I16" s="172"/>
      <c r="J16" s="176" t="s">
        <v>15</v>
      </c>
      <c r="K16" s="132" t="s">
        <v>16</v>
      </c>
    </row>
    <row r="17" spans="1:11" ht="18" customHeight="1" x14ac:dyDescent="0.4">
      <c r="B17" s="48" t="s">
        <v>89</v>
      </c>
      <c r="C17" s="49" t="s">
        <v>90</v>
      </c>
      <c r="D17" s="49"/>
      <c r="E17" s="50"/>
      <c r="F17" s="169"/>
      <c r="G17" s="173"/>
      <c r="H17" s="174"/>
      <c r="I17" s="175"/>
      <c r="J17" s="177"/>
      <c r="K17" s="133"/>
    </row>
    <row r="18" spans="1:11" ht="18" customHeight="1" x14ac:dyDescent="0.4">
      <c r="B18" s="51">
        <v>3000</v>
      </c>
      <c r="C18" s="128" t="str">
        <f>_xlfn.XLOOKUP(B18,'[1]H 2 aanwijzingen'!$A$19:$A$97,'[1]H 2 aanwijzingen'!$B$19:$B$97,"",1)</f>
        <v>Voorraad goederen</v>
      </c>
      <c r="D18" s="129"/>
      <c r="E18" s="130"/>
      <c r="F18" s="100">
        <v>30031</v>
      </c>
      <c r="G18" s="138" t="s">
        <v>266</v>
      </c>
      <c r="H18" s="139"/>
      <c r="I18" s="140"/>
      <c r="J18" s="99">
        <v>600</v>
      </c>
      <c r="K18" s="99"/>
    </row>
    <row r="19" spans="1:11" ht="18" customHeight="1" x14ac:dyDescent="0.4">
      <c r="B19" s="51">
        <v>3100</v>
      </c>
      <c r="C19" s="128" t="str">
        <f>_xlfn.XLOOKUP(B19,'[1]H 2 aanwijzingen'!$A$19:$A$97,'[1]H 2 aanwijzingen'!$B$19:$B$97,"",1)</f>
        <v>Nog te ontvangen goederen</v>
      </c>
      <c r="D19" s="129"/>
      <c r="E19" s="130"/>
      <c r="F19" s="100"/>
      <c r="G19" s="138" t="s">
        <v>264</v>
      </c>
      <c r="H19" s="139"/>
      <c r="I19" s="140"/>
      <c r="J19" s="99"/>
      <c r="K19" s="99">
        <v>560</v>
      </c>
    </row>
    <row r="20" spans="1:11" ht="18" customHeight="1" x14ac:dyDescent="0.4">
      <c r="B20" s="51">
        <v>3300</v>
      </c>
      <c r="C20" s="128" t="str">
        <f>_xlfn.XLOOKUP(B20,'[1]H 2 aanwijzingen'!$A$19:$A$97,'[1]H 2 aanwijzingen'!$B$19:$B$97,"",1)</f>
        <v>Prijsverschillen bij inkoop</v>
      </c>
      <c r="D20" s="129"/>
      <c r="E20" s="130"/>
      <c r="F20" s="100"/>
      <c r="G20" s="204" t="s">
        <v>267</v>
      </c>
      <c r="H20" s="204"/>
      <c r="I20" s="204"/>
      <c r="J20" s="99"/>
      <c r="K20" s="99">
        <v>40</v>
      </c>
    </row>
    <row r="21" spans="1:11" ht="12.6" customHeight="1" x14ac:dyDescent="0.4">
      <c r="B21" s="61"/>
      <c r="C21" s="62"/>
      <c r="D21" s="62"/>
      <c r="E21" s="62"/>
      <c r="F21" s="63"/>
      <c r="G21" s="76"/>
      <c r="H21" s="76"/>
      <c r="I21" s="76"/>
      <c r="J21" s="56"/>
      <c r="K21" s="74"/>
    </row>
    <row r="22" spans="1:11" ht="10.9" customHeight="1" x14ac:dyDescent="0.4"/>
    <row r="23" spans="1:11" x14ac:dyDescent="0.4">
      <c r="A23" s="18" t="s">
        <v>18</v>
      </c>
      <c r="B23" s="2" t="s">
        <v>182</v>
      </c>
    </row>
    <row r="24" spans="1:11" ht="18" customHeight="1" x14ac:dyDescent="0.4">
      <c r="B24" s="160" t="s">
        <v>25</v>
      </c>
      <c r="C24" s="161"/>
      <c r="D24" s="161"/>
      <c r="E24" s="161"/>
      <c r="F24" s="161"/>
      <c r="G24" s="161"/>
      <c r="H24" s="161"/>
      <c r="I24" s="161"/>
      <c r="J24" s="161"/>
      <c r="K24" s="6" t="s">
        <v>26</v>
      </c>
    </row>
    <row r="25" spans="1:11" ht="18" customHeight="1" x14ac:dyDescent="0.4">
      <c r="B25" s="165" t="s">
        <v>27</v>
      </c>
      <c r="C25" s="166"/>
      <c r="D25" s="166"/>
      <c r="E25" s="167"/>
      <c r="F25" s="168" t="s">
        <v>23</v>
      </c>
      <c r="G25" s="170" t="s">
        <v>7</v>
      </c>
      <c r="H25" s="171"/>
      <c r="I25" s="172"/>
      <c r="J25" s="176" t="s">
        <v>15</v>
      </c>
      <c r="K25" s="132" t="s">
        <v>16</v>
      </c>
    </row>
    <row r="26" spans="1:11" ht="18" customHeight="1" x14ac:dyDescent="0.4">
      <c r="B26" s="48" t="s">
        <v>89</v>
      </c>
      <c r="C26" s="49" t="s">
        <v>90</v>
      </c>
      <c r="D26" s="49"/>
      <c r="E26" s="50"/>
      <c r="F26" s="169"/>
      <c r="G26" s="173"/>
      <c r="H26" s="174"/>
      <c r="I26" s="175"/>
      <c r="J26" s="177"/>
      <c r="K26" s="133"/>
    </row>
    <row r="27" spans="1:11" ht="18" customHeight="1" x14ac:dyDescent="0.4">
      <c r="B27" s="51">
        <v>3300</v>
      </c>
      <c r="C27" s="128" t="str">
        <f>_xlfn.XLOOKUP(B27,'[1]H 2 aanwijzingen'!$A$19:$A$97,'[1]H 2 aanwijzingen'!$B$19:$B$97,"",1)</f>
        <v>Prijsverschillen bij inkoop</v>
      </c>
      <c r="D27" s="129"/>
      <c r="E27" s="130"/>
      <c r="F27" s="100"/>
      <c r="G27" s="138" t="s">
        <v>268</v>
      </c>
      <c r="H27" s="139"/>
      <c r="I27" s="140"/>
      <c r="J27" s="99">
        <v>36</v>
      </c>
      <c r="K27" s="99"/>
    </row>
    <row r="28" spans="1:11" ht="18" customHeight="1" x14ac:dyDescent="0.4">
      <c r="B28" s="51">
        <v>1600</v>
      </c>
      <c r="C28" s="128" t="str">
        <f>_xlfn.XLOOKUP(B28,'[1]H 2 aanwijzingen'!$A$19:$A$97,'[1]H 2 aanwijzingen'!$B$19:$B$97,"",1)</f>
        <v>Te verrekenen omzetbelasting</v>
      </c>
      <c r="D28" s="129"/>
      <c r="E28" s="130"/>
      <c r="F28" s="109"/>
      <c r="G28" s="186" t="s">
        <v>269</v>
      </c>
      <c r="H28" s="187"/>
      <c r="I28" s="188"/>
      <c r="J28" s="110">
        <v>7.56</v>
      </c>
      <c r="K28" s="110"/>
    </row>
    <row r="29" spans="1:11" s="2" customFormat="1" ht="18" customHeight="1" x14ac:dyDescent="0.45">
      <c r="B29" s="59">
        <v>1400</v>
      </c>
      <c r="C29" s="178" t="str">
        <f>_xlfn.XLOOKUP(B29,'[1]H 2 aanwijzingen'!$A$19:$A$97,'[1]H 2 aanwijzingen'!$B$19:$B$97,"",1)</f>
        <v>Crediteuren</v>
      </c>
      <c r="D29" s="179"/>
      <c r="E29" s="180"/>
      <c r="F29" s="96">
        <v>14099</v>
      </c>
      <c r="G29" s="212">
        <v>22523</v>
      </c>
      <c r="H29" s="213"/>
      <c r="I29" s="214"/>
      <c r="J29" s="103"/>
      <c r="K29" s="103">
        <v>43.56</v>
      </c>
    </row>
    <row r="30" spans="1:11" ht="18" customHeight="1" x14ac:dyDescent="0.4">
      <c r="B30" s="64"/>
      <c r="C30" s="181" t="str">
        <f>_xlfn.XLOOKUP(B30,'H 2 aanwijzingen'!$A$19:$A$97,'H 2 aanwijzingen'!$B$19:$B$97,"",1)</f>
        <v/>
      </c>
      <c r="D30" s="181"/>
      <c r="E30" s="181"/>
      <c r="F30" s="65"/>
      <c r="G30" s="192"/>
      <c r="H30" s="192"/>
      <c r="I30" s="192"/>
      <c r="J30" s="79"/>
      <c r="K30" s="80"/>
    </row>
    <row r="31" spans="1:11" ht="10.9" customHeight="1" x14ac:dyDescent="0.4"/>
    <row r="32" spans="1:11" ht="10.9" customHeight="1" x14ac:dyDescent="0.4"/>
    <row r="33" spans="1:11" x14ac:dyDescent="0.4">
      <c r="B33" s="1" t="s">
        <v>183</v>
      </c>
    </row>
    <row r="34" spans="1:11" ht="18" customHeight="1" x14ac:dyDescent="0.4">
      <c r="A34" s="18" t="s">
        <v>17</v>
      </c>
      <c r="B34" s="2" t="s">
        <v>328</v>
      </c>
    </row>
    <row r="35" spans="1:11" ht="18" customHeight="1" x14ac:dyDescent="0.4">
      <c r="B35" s="160" t="s">
        <v>25</v>
      </c>
      <c r="C35" s="161"/>
      <c r="D35" s="161"/>
      <c r="E35" s="161"/>
      <c r="F35" s="161"/>
      <c r="G35" s="161"/>
      <c r="H35" s="161"/>
      <c r="I35" s="161"/>
      <c r="J35" s="161"/>
      <c r="K35" s="6" t="s">
        <v>26</v>
      </c>
    </row>
    <row r="36" spans="1:11" ht="18" customHeight="1" x14ac:dyDescent="0.4">
      <c r="B36" s="165" t="s">
        <v>27</v>
      </c>
      <c r="C36" s="166"/>
      <c r="D36" s="166"/>
      <c r="E36" s="167"/>
      <c r="F36" s="168" t="s">
        <v>23</v>
      </c>
      <c r="G36" s="170" t="s">
        <v>7</v>
      </c>
      <c r="H36" s="171"/>
      <c r="I36" s="172"/>
      <c r="J36" s="176" t="s">
        <v>15</v>
      </c>
      <c r="K36" s="132" t="s">
        <v>16</v>
      </c>
    </row>
    <row r="37" spans="1:11" ht="18" customHeight="1" x14ac:dyDescent="0.4">
      <c r="B37" s="48" t="s">
        <v>89</v>
      </c>
      <c r="C37" s="49" t="s">
        <v>90</v>
      </c>
      <c r="D37" s="49"/>
      <c r="E37" s="50"/>
      <c r="F37" s="169"/>
      <c r="G37" s="173"/>
      <c r="H37" s="174"/>
      <c r="I37" s="175"/>
      <c r="J37" s="177"/>
      <c r="K37" s="133"/>
    </row>
    <row r="38" spans="1:11" ht="18" customHeight="1" x14ac:dyDescent="0.4">
      <c r="B38" s="51">
        <v>3000</v>
      </c>
      <c r="C38" s="128" t="str">
        <f>_xlfn.XLOOKUP(B38,'[1]H 2 aanwijzingen'!$A$19:$A$97,'[1]H 2 aanwijzingen'!$B$19:$B$97,"",1)</f>
        <v>Voorraad goederen</v>
      </c>
      <c r="D38" s="129"/>
      <c r="E38" s="130"/>
      <c r="F38" s="109">
        <v>30041</v>
      </c>
      <c r="G38" s="186" t="s">
        <v>270</v>
      </c>
      <c r="H38" s="187"/>
      <c r="I38" s="188"/>
      <c r="J38" s="110">
        <v>3150</v>
      </c>
      <c r="K38" s="110"/>
    </row>
    <row r="39" spans="1:11" ht="18" customHeight="1" x14ac:dyDescent="0.4">
      <c r="B39" s="59">
        <v>1300</v>
      </c>
      <c r="C39" s="178" t="str">
        <f>_xlfn.XLOOKUP(B39,'[1]H 2 aanwijzingen'!$A$19:$A$97,'[1]H 2 aanwijzingen'!$B$19:$B$97,"",1)</f>
        <v>Nog te ontvangen facturen</v>
      </c>
      <c r="D39" s="179"/>
      <c r="E39" s="180"/>
      <c r="F39" s="90"/>
      <c r="G39" s="204" t="s">
        <v>271</v>
      </c>
      <c r="H39" s="204"/>
      <c r="I39" s="204"/>
      <c r="J39" s="99"/>
      <c r="K39" s="99">
        <v>3150</v>
      </c>
    </row>
    <row r="40" spans="1:11" ht="18" customHeight="1" x14ac:dyDescent="0.4">
      <c r="B40" s="64"/>
      <c r="C40" s="181" t="str">
        <f>_xlfn.XLOOKUP(B40,'H 2 aanwijzingen'!$A$19:$A$97,'H 2 aanwijzingen'!$B$19:$B$97,"",1)</f>
        <v/>
      </c>
      <c r="D40" s="181"/>
      <c r="E40" s="181"/>
      <c r="F40" s="65"/>
      <c r="G40" s="192"/>
      <c r="H40" s="192"/>
      <c r="I40" s="192"/>
      <c r="J40" s="79"/>
      <c r="K40" s="80"/>
    </row>
    <row r="41" spans="1:11" ht="18" customHeight="1" x14ac:dyDescent="0.4">
      <c r="B41" s="61"/>
      <c r="C41" s="62"/>
      <c r="D41" s="62"/>
      <c r="E41" s="62"/>
      <c r="F41" s="63"/>
      <c r="G41" s="76"/>
      <c r="H41" s="76"/>
      <c r="I41" s="76"/>
      <c r="J41" s="56"/>
      <c r="K41" s="74"/>
    </row>
    <row r="42" spans="1:11" ht="18" customHeight="1" x14ac:dyDescent="0.4">
      <c r="A42" s="18" t="s">
        <v>21</v>
      </c>
      <c r="B42" s="2" t="s">
        <v>184</v>
      </c>
    </row>
    <row r="43" spans="1:11" ht="18" customHeight="1" x14ac:dyDescent="0.4">
      <c r="B43" s="160" t="s">
        <v>25</v>
      </c>
      <c r="C43" s="161"/>
      <c r="D43" s="161"/>
      <c r="E43" s="161"/>
      <c r="F43" s="161"/>
      <c r="G43" s="161"/>
      <c r="H43" s="161"/>
      <c r="I43" s="161"/>
      <c r="J43" s="161"/>
      <c r="K43" s="6" t="s">
        <v>26</v>
      </c>
    </row>
    <row r="44" spans="1:11" ht="18" customHeight="1" x14ac:dyDescent="0.4">
      <c r="B44" s="165" t="s">
        <v>27</v>
      </c>
      <c r="C44" s="166"/>
      <c r="D44" s="166"/>
      <c r="E44" s="167"/>
      <c r="F44" s="168" t="s">
        <v>23</v>
      </c>
      <c r="G44" s="170" t="s">
        <v>7</v>
      </c>
      <c r="H44" s="171"/>
      <c r="I44" s="172"/>
      <c r="J44" s="176" t="s">
        <v>15</v>
      </c>
      <c r="K44" s="132" t="s">
        <v>16</v>
      </c>
    </row>
    <row r="45" spans="1:11" ht="18" customHeight="1" x14ac:dyDescent="0.4">
      <c r="B45" s="48" t="s">
        <v>89</v>
      </c>
      <c r="C45" s="49" t="s">
        <v>90</v>
      </c>
      <c r="D45" s="49"/>
      <c r="E45" s="50"/>
      <c r="F45" s="169"/>
      <c r="G45" s="173"/>
      <c r="H45" s="174"/>
      <c r="I45" s="175"/>
      <c r="J45" s="177"/>
      <c r="K45" s="133"/>
    </row>
    <row r="46" spans="1:11" ht="18" customHeight="1" x14ac:dyDescent="0.4">
      <c r="B46" s="51">
        <v>1300</v>
      </c>
      <c r="C46" s="128" t="str">
        <f>_xlfn.XLOOKUP(B46,'[1]H 2 aanwijzingen'!$A$19:$A$97,'[1]H 2 aanwijzingen'!$B$19:$B$97,"",1)</f>
        <v>Nog te ontvangen facturen</v>
      </c>
      <c r="D46" s="129"/>
      <c r="E46" s="130"/>
      <c r="F46" s="109"/>
      <c r="G46" s="204" t="s">
        <v>271</v>
      </c>
      <c r="H46" s="204"/>
      <c r="I46" s="204"/>
      <c r="J46" s="110">
        <v>3150</v>
      </c>
      <c r="K46" s="110"/>
    </row>
    <row r="47" spans="1:11" ht="18" customHeight="1" x14ac:dyDescent="0.4">
      <c r="B47" s="51">
        <v>1600</v>
      </c>
      <c r="C47" s="128" t="str">
        <f>_xlfn.XLOOKUP(B47,'[1]H 2 aanwijzingen'!$A$19:$A$97,'[1]H 2 aanwijzingen'!$B$19:$B$97,"",1)</f>
        <v>Te verrekenen omzetbelasting</v>
      </c>
      <c r="D47" s="129"/>
      <c r="E47" s="130"/>
      <c r="F47" s="117"/>
      <c r="G47" s="206" t="s">
        <v>272</v>
      </c>
      <c r="H47" s="206"/>
      <c r="I47" s="206"/>
      <c r="J47" s="110">
        <v>601.02</v>
      </c>
      <c r="K47" s="110"/>
    </row>
    <row r="48" spans="1:11" ht="18" customHeight="1" x14ac:dyDescent="0.4">
      <c r="B48" s="51">
        <v>1400</v>
      </c>
      <c r="C48" s="128" t="str">
        <f>_xlfn.XLOOKUP(B48,'[1]H 2 aanwijzingen'!$A$19:$A$97,'[1]H 2 aanwijzingen'!$B$19:$B$97,"",1)</f>
        <v>Crediteuren</v>
      </c>
      <c r="D48" s="129"/>
      <c r="E48" s="130"/>
      <c r="F48" s="96">
        <v>14063</v>
      </c>
      <c r="G48" s="209">
        <v>8529</v>
      </c>
      <c r="H48" s="209"/>
      <c r="I48" s="209"/>
      <c r="J48" s="103"/>
      <c r="K48" s="104">
        <v>3463.02</v>
      </c>
    </row>
    <row r="49" spans="1:11" ht="18" customHeight="1" x14ac:dyDescent="0.4">
      <c r="B49" s="59">
        <v>3300</v>
      </c>
      <c r="C49" s="178" t="str">
        <f>_xlfn.XLOOKUP(B49,'[1]H 2 aanwijzingen'!$A$19:$A$97,'[1]H 2 aanwijzingen'!$B$19:$B$97,"",1)</f>
        <v>Prijsverschillen bij inkoop</v>
      </c>
      <c r="D49" s="179"/>
      <c r="E49" s="180"/>
      <c r="F49" s="96"/>
      <c r="G49" s="212" t="s">
        <v>273</v>
      </c>
      <c r="H49" s="213"/>
      <c r="I49" s="214"/>
      <c r="J49" s="107"/>
      <c r="K49" s="104">
        <v>288</v>
      </c>
    </row>
    <row r="50" spans="1:11" ht="18" customHeight="1" x14ac:dyDescent="0.4">
      <c r="B50" s="64"/>
      <c r="C50" s="181" t="str">
        <f>_xlfn.XLOOKUP(B50,'H 2 aanwijzingen'!$A$19:$A$97,'H 2 aanwijzingen'!$B$19:$B$97,"",1)</f>
        <v/>
      </c>
      <c r="D50" s="181"/>
      <c r="E50" s="181"/>
      <c r="F50" s="65"/>
      <c r="G50" s="192"/>
      <c r="H50" s="192"/>
      <c r="I50" s="192"/>
      <c r="J50" s="79"/>
      <c r="K50" s="80"/>
    </row>
    <row r="51" spans="1:11" ht="18" customHeight="1" x14ac:dyDescent="0.4">
      <c r="B51" s="61"/>
      <c r="C51" s="62"/>
      <c r="D51" s="62"/>
      <c r="E51" s="62"/>
      <c r="F51" s="63"/>
      <c r="G51" s="76"/>
      <c r="H51" s="76"/>
      <c r="I51" s="76"/>
      <c r="J51" s="56"/>
      <c r="K51" s="74"/>
    </row>
    <row r="52" spans="1:11" ht="18" customHeight="1" x14ac:dyDescent="0.4">
      <c r="A52" s="18" t="s">
        <v>18</v>
      </c>
      <c r="B52" s="2" t="s">
        <v>185</v>
      </c>
    </row>
    <row r="53" spans="1:11" ht="18" customHeight="1" x14ac:dyDescent="0.4">
      <c r="B53" s="160" t="s">
        <v>25</v>
      </c>
      <c r="C53" s="161"/>
      <c r="D53" s="161"/>
      <c r="E53" s="161"/>
      <c r="F53" s="161"/>
      <c r="G53" s="161"/>
      <c r="H53" s="161"/>
      <c r="I53" s="161"/>
      <c r="J53" s="161"/>
      <c r="K53" s="6" t="s">
        <v>26</v>
      </c>
    </row>
    <row r="54" spans="1:11" ht="18" customHeight="1" x14ac:dyDescent="0.4">
      <c r="B54" s="165" t="s">
        <v>27</v>
      </c>
      <c r="C54" s="166"/>
      <c r="D54" s="166"/>
      <c r="E54" s="167"/>
      <c r="F54" s="168" t="s">
        <v>23</v>
      </c>
      <c r="G54" s="170" t="s">
        <v>7</v>
      </c>
      <c r="H54" s="171"/>
      <c r="I54" s="172"/>
      <c r="J54" s="176" t="s">
        <v>15</v>
      </c>
      <c r="K54" s="132" t="s">
        <v>16</v>
      </c>
    </row>
    <row r="55" spans="1:11" ht="18" customHeight="1" x14ac:dyDescent="0.4">
      <c r="B55" s="48" t="s">
        <v>89</v>
      </c>
      <c r="C55" s="49" t="s">
        <v>90</v>
      </c>
      <c r="D55" s="49"/>
      <c r="E55" s="50"/>
      <c r="F55" s="169"/>
      <c r="G55" s="173"/>
      <c r="H55" s="174"/>
      <c r="I55" s="175"/>
      <c r="J55" s="177"/>
      <c r="K55" s="133"/>
    </row>
    <row r="56" spans="1:11" ht="18" customHeight="1" x14ac:dyDescent="0.4">
      <c r="B56" s="51">
        <v>3300</v>
      </c>
      <c r="C56" s="128" t="str">
        <f>_xlfn.XLOOKUP(B56,'[1]H 2 aanwijzingen'!$A$19:$A$97,'[1]H 2 aanwijzingen'!$B$19:$B$97,"",1)</f>
        <v>Prijsverschillen bij inkoop</v>
      </c>
      <c r="D56" s="129"/>
      <c r="E56" s="130"/>
      <c r="F56" s="100"/>
      <c r="G56" s="138" t="s">
        <v>274</v>
      </c>
      <c r="H56" s="139"/>
      <c r="I56" s="140"/>
      <c r="J56" s="99">
        <v>266.39999999999998</v>
      </c>
      <c r="K56" s="99"/>
    </row>
    <row r="57" spans="1:11" ht="18" customHeight="1" x14ac:dyDescent="0.4">
      <c r="B57" s="51">
        <v>1600</v>
      </c>
      <c r="C57" s="128" t="str">
        <f>_xlfn.XLOOKUP(B57,'[1]H 2 aanwijzingen'!$A$19:$A$97,'[1]H 2 aanwijzingen'!$B$19:$B$97,"",1)</f>
        <v>Te verrekenen omzetbelasting</v>
      </c>
      <c r="D57" s="129"/>
      <c r="E57" s="130"/>
      <c r="F57" s="109"/>
      <c r="G57" s="186" t="s">
        <v>269</v>
      </c>
      <c r="H57" s="187"/>
      <c r="I57" s="188"/>
      <c r="J57" s="110">
        <v>55.94</v>
      </c>
      <c r="K57" s="110"/>
    </row>
    <row r="58" spans="1:11" ht="18" customHeight="1" x14ac:dyDescent="0.4">
      <c r="B58" s="51">
        <v>1400</v>
      </c>
      <c r="C58" s="128" t="str">
        <f>_xlfn.XLOOKUP(B58,'[1]H 2 aanwijzingen'!$A$19:$A$97,'[1]H 2 aanwijzingen'!$B$19:$B$97,"",1)</f>
        <v>Crediteuren</v>
      </c>
      <c r="D58" s="129"/>
      <c r="E58" s="130"/>
      <c r="F58" s="96">
        <v>14099</v>
      </c>
      <c r="G58" s="212">
        <v>22104</v>
      </c>
      <c r="H58" s="213"/>
      <c r="I58" s="214"/>
      <c r="J58" s="103"/>
      <c r="K58" s="103">
        <v>322.33999999999997</v>
      </c>
    </row>
    <row r="59" spans="1:11" ht="18" customHeight="1" x14ac:dyDescent="0.4">
      <c r="B59" s="59"/>
      <c r="C59" s="178" t="str">
        <f>_xlfn.XLOOKUP(B59,'H 2 aanwijzingen'!$A$19:$A$97,'H 2 aanwijzingen'!$B$19:$B$97,"",1)</f>
        <v/>
      </c>
      <c r="D59" s="179"/>
      <c r="E59" s="180"/>
      <c r="F59" s="60"/>
      <c r="G59" s="215"/>
      <c r="H59" s="216"/>
      <c r="I59" s="217"/>
      <c r="J59" s="77"/>
      <c r="K59" s="78"/>
    </row>
    <row r="60" spans="1:11" ht="18" customHeight="1" x14ac:dyDescent="0.4">
      <c r="B60" s="64"/>
      <c r="C60" s="181" t="str">
        <f>_xlfn.XLOOKUP(B60,'H 2 aanwijzingen'!$A$19:$A$97,'H 2 aanwijzingen'!$B$19:$B$97,"",1)</f>
        <v/>
      </c>
      <c r="D60" s="181"/>
      <c r="E60" s="181"/>
      <c r="F60" s="65"/>
      <c r="G60" s="192"/>
      <c r="H60" s="192"/>
      <c r="I60" s="192"/>
      <c r="J60" s="79"/>
      <c r="K60" s="80"/>
    </row>
  </sheetData>
  <mergeCells count="86">
    <mergeCell ref="B5:J5"/>
    <mergeCell ref="G9:I9"/>
    <mergeCell ref="G10:I10"/>
    <mergeCell ref="G11:I11"/>
    <mergeCell ref="J6:J7"/>
    <mergeCell ref="C11:E11"/>
    <mergeCell ref="G30:I30"/>
    <mergeCell ref="G28:I28"/>
    <mergeCell ref="G29:I29"/>
    <mergeCell ref="C29:E29"/>
    <mergeCell ref="B15:J15"/>
    <mergeCell ref="G19:I19"/>
    <mergeCell ref="G16:I17"/>
    <mergeCell ref="J16:J17"/>
    <mergeCell ref="B24:J24"/>
    <mergeCell ref="C12:E12"/>
    <mergeCell ref="G12:I12"/>
    <mergeCell ref="B16:E16"/>
    <mergeCell ref="F16:F17"/>
    <mergeCell ref="G46:I46"/>
    <mergeCell ref="C30:E30"/>
    <mergeCell ref="G38:I38"/>
    <mergeCell ref="G39:I39"/>
    <mergeCell ref="B43:J43"/>
    <mergeCell ref="B44:E44"/>
    <mergeCell ref="F44:F45"/>
    <mergeCell ref="G44:I45"/>
    <mergeCell ref="J44:J45"/>
    <mergeCell ref="B35:J35"/>
    <mergeCell ref="B25:E25"/>
    <mergeCell ref="F25:F26"/>
    <mergeCell ref="K6:K7"/>
    <mergeCell ref="C8:E8"/>
    <mergeCell ref="G8:I8"/>
    <mergeCell ref="C9:E9"/>
    <mergeCell ref="C10:E10"/>
    <mergeCell ref="B6:E6"/>
    <mergeCell ref="F6:F7"/>
    <mergeCell ref="G6:I7"/>
    <mergeCell ref="K16:K17"/>
    <mergeCell ref="C18:E18"/>
    <mergeCell ref="G18:I18"/>
    <mergeCell ref="C19:E19"/>
    <mergeCell ref="C20:E20"/>
    <mergeCell ref="G20:I20"/>
    <mergeCell ref="K25:K26"/>
    <mergeCell ref="C27:E27"/>
    <mergeCell ref="G27:I27"/>
    <mergeCell ref="C28:E28"/>
    <mergeCell ref="G25:I26"/>
    <mergeCell ref="J25:J26"/>
    <mergeCell ref="K36:K37"/>
    <mergeCell ref="C38:E38"/>
    <mergeCell ref="C39:E39"/>
    <mergeCell ref="C40:E40"/>
    <mergeCell ref="G40:I40"/>
    <mergeCell ref="F36:F37"/>
    <mergeCell ref="G36:I37"/>
    <mergeCell ref="J36:J37"/>
    <mergeCell ref="B36:E36"/>
    <mergeCell ref="C60:E60"/>
    <mergeCell ref="G60:I60"/>
    <mergeCell ref="C59:E59"/>
    <mergeCell ref="G59:I59"/>
    <mergeCell ref="K44:K45"/>
    <mergeCell ref="G47:I47"/>
    <mergeCell ref="G48:I48"/>
    <mergeCell ref="G49:I49"/>
    <mergeCell ref="B53:J53"/>
    <mergeCell ref="C46:E46"/>
    <mergeCell ref="C47:E47"/>
    <mergeCell ref="C48:E48"/>
    <mergeCell ref="C49:E49"/>
    <mergeCell ref="C50:E50"/>
    <mergeCell ref="G50:I50"/>
    <mergeCell ref="K54:K55"/>
    <mergeCell ref="C56:E56"/>
    <mergeCell ref="G56:I56"/>
    <mergeCell ref="C57:E57"/>
    <mergeCell ref="C58:E58"/>
    <mergeCell ref="J54:J55"/>
    <mergeCell ref="G57:I57"/>
    <mergeCell ref="G58:I58"/>
    <mergeCell ref="B54:E54"/>
    <mergeCell ref="F54:F55"/>
    <mergeCell ref="G54:I5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C192-459E-444F-895F-A32338CAA734}">
  <dimension ref="B1:K68"/>
  <sheetViews>
    <sheetView showGridLines="0" topLeftCell="A41" workbookViewId="0">
      <selection activeCell="N30" sqref="N30"/>
    </sheetView>
  </sheetViews>
  <sheetFormatPr defaultColWidth="8.86328125" defaultRowHeight="15" x14ac:dyDescent="0.4"/>
  <cols>
    <col min="1" max="1" width="2.86328125" style="18" customWidth="1"/>
    <col min="2" max="2" width="13.59765625" style="18" customWidth="1"/>
    <col min="3" max="4" width="12.73046875" style="18" customWidth="1"/>
    <col min="5" max="5" width="17.3984375" style="18" customWidth="1"/>
    <col min="6" max="6" width="13" style="18" customWidth="1"/>
    <col min="7" max="7" width="11.3984375" style="18" customWidth="1"/>
    <col min="8" max="8" width="11" style="18" customWidth="1"/>
    <col min="9" max="9" width="12.3984375" style="18" customWidth="1"/>
    <col min="10" max="10" width="12.59765625" style="18" customWidth="1"/>
    <col min="11" max="11" width="13" style="18" customWidth="1"/>
    <col min="12" max="12" width="10.73046875" style="18" customWidth="1"/>
    <col min="13" max="13" width="2.3984375" style="18" customWidth="1"/>
    <col min="14" max="16384" width="8.86328125" style="18"/>
  </cols>
  <sheetData>
    <row r="1" spans="2:11" x14ac:dyDescent="0.4">
      <c r="B1" s="1" t="s">
        <v>194</v>
      </c>
      <c r="D1" s="1" t="s">
        <v>186</v>
      </c>
    </row>
    <row r="2" spans="2:11" x14ac:dyDescent="0.4">
      <c r="B2" s="1"/>
      <c r="D2" s="1"/>
    </row>
    <row r="3" spans="2:11" ht="18" customHeight="1" x14ac:dyDescent="0.4">
      <c r="B3" s="1" t="s">
        <v>187</v>
      </c>
    </row>
    <row r="4" spans="2:11" ht="18" customHeight="1" x14ac:dyDescent="0.4">
      <c r="B4" s="2" t="s">
        <v>184</v>
      </c>
    </row>
    <row r="5" spans="2:11" ht="18" customHeight="1" x14ac:dyDescent="0.4">
      <c r="B5" s="160" t="s">
        <v>25</v>
      </c>
      <c r="C5" s="161"/>
      <c r="D5" s="161"/>
      <c r="E5" s="161"/>
      <c r="F5" s="161"/>
      <c r="G5" s="161"/>
      <c r="H5" s="161"/>
      <c r="I5" s="161"/>
      <c r="J5" s="161"/>
      <c r="K5" s="6" t="s">
        <v>26</v>
      </c>
    </row>
    <row r="6" spans="2:11" ht="18" customHeight="1" x14ac:dyDescent="0.4">
      <c r="B6" s="165" t="s">
        <v>27</v>
      </c>
      <c r="C6" s="166"/>
      <c r="D6" s="166"/>
      <c r="E6" s="167"/>
      <c r="F6" s="168" t="s">
        <v>23</v>
      </c>
      <c r="G6" s="170" t="s">
        <v>7</v>
      </c>
      <c r="H6" s="171"/>
      <c r="I6" s="172"/>
      <c r="J6" s="176" t="s">
        <v>15</v>
      </c>
      <c r="K6" s="132" t="s">
        <v>16</v>
      </c>
    </row>
    <row r="7" spans="2:11" ht="18" customHeight="1" x14ac:dyDescent="0.4">
      <c r="B7" s="48" t="s">
        <v>89</v>
      </c>
      <c r="C7" s="49" t="s">
        <v>90</v>
      </c>
      <c r="D7" s="49"/>
      <c r="E7" s="50"/>
      <c r="F7" s="169"/>
      <c r="G7" s="173"/>
      <c r="H7" s="174"/>
      <c r="I7" s="175"/>
      <c r="J7" s="177"/>
      <c r="K7" s="133"/>
    </row>
    <row r="8" spans="2:11" ht="18" customHeight="1" x14ac:dyDescent="0.4">
      <c r="B8" s="51">
        <v>1300</v>
      </c>
      <c r="C8" s="128" t="str">
        <f>_xlfn.XLOOKUP(B8,'H 2 aanwijzingen'!$A$19:$A$97,'H 2 aanwijzingen'!$B$19:$B$97,"",1)</f>
        <v>Nog te ontvangen facturen</v>
      </c>
      <c r="D8" s="129"/>
      <c r="E8" s="130"/>
      <c r="F8" s="100"/>
      <c r="G8" s="134" t="s">
        <v>275</v>
      </c>
      <c r="H8" s="134"/>
      <c r="I8" s="134"/>
      <c r="J8" s="99">
        <v>1575</v>
      </c>
      <c r="K8" s="99"/>
    </row>
    <row r="9" spans="2:11" ht="18" customHeight="1" x14ac:dyDescent="0.4">
      <c r="B9" s="51">
        <v>1600</v>
      </c>
      <c r="C9" s="128" t="str">
        <f>_xlfn.XLOOKUP(B9,'H 2 aanwijzingen'!$A$19:$A$97,'H 2 aanwijzingen'!$B$19:$B$97,"",1)</f>
        <v>Te verrekenen omzetbelasting</v>
      </c>
      <c r="D9" s="129"/>
      <c r="E9" s="130"/>
      <c r="F9" s="109"/>
      <c r="G9" s="186" t="s">
        <v>265</v>
      </c>
      <c r="H9" s="187"/>
      <c r="I9" s="188"/>
      <c r="J9" s="110">
        <v>311.85000000000002</v>
      </c>
      <c r="K9" s="110"/>
    </row>
    <row r="10" spans="2:11" s="2" customFormat="1" ht="18" customHeight="1" x14ac:dyDescent="0.45">
      <c r="B10" s="59">
        <v>1400</v>
      </c>
      <c r="C10" s="178" t="str">
        <f>_xlfn.XLOOKUP(B10,'H 2 aanwijzingen'!$A$19:$A$97,'H 2 aanwijzingen'!$B$19:$B$97,"",1)</f>
        <v>Crediteuren</v>
      </c>
      <c r="D10" s="179"/>
      <c r="E10" s="180"/>
      <c r="F10" s="118">
        <v>14063</v>
      </c>
      <c r="G10" s="218">
        <v>22108</v>
      </c>
      <c r="H10" s="219"/>
      <c r="I10" s="220"/>
      <c r="J10" s="116"/>
      <c r="K10" s="114">
        <v>1796.85</v>
      </c>
    </row>
    <row r="11" spans="2:11" s="2" customFormat="1" ht="18" customHeight="1" x14ac:dyDescent="0.45">
      <c r="B11" s="64">
        <v>3300</v>
      </c>
      <c r="C11" s="181" t="str">
        <f>_xlfn.XLOOKUP(B11,'H 2 aanwijzingen'!$A$19:$A$97,'H 2 aanwijzingen'!$B$19:$B$97,"",1)</f>
        <v>Prijsverschillen bij inkoop</v>
      </c>
      <c r="D11" s="181"/>
      <c r="E11" s="181"/>
      <c r="F11" s="96"/>
      <c r="G11" s="134" t="s">
        <v>275</v>
      </c>
      <c r="H11" s="134"/>
      <c r="I11" s="134"/>
      <c r="J11" s="103"/>
      <c r="K11" s="104">
        <v>90</v>
      </c>
    </row>
    <row r="12" spans="2:11" ht="18" customHeight="1" x14ac:dyDescent="0.4">
      <c r="B12" s="18" t="s">
        <v>276</v>
      </c>
    </row>
    <row r="13" spans="2:11" ht="18" customHeight="1" x14ac:dyDescent="0.4">
      <c r="B13" s="18" t="s">
        <v>277</v>
      </c>
    </row>
    <row r="14" spans="2:11" ht="18" customHeight="1" x14ac:dyDescent="0.4"/>
    <row r="15" spans="2:11" ht="18" customHeight="1" x14ac:dyDescent="0.4">
      <c r="B15" s="1" t="s">
        <v>188</v>
      </c>
    </row>
    <row r="16" spans="2:11" ht="18" customHeight="1" x14ac:dyDescent="0.4">
      <c r="B16" s="2" t="s">
        <v>189</v>
      </c>
    </row>
    <row r="17" spans="2:11" ht="18" customHeight="1" x14ac:dyDescent="0.4">
      <c r="B17" s="160" t="s">
        <v>25</v>
      </c>
      <c r="C17" s="161"/>
      <c r="D17" s="161"/>
      <c r="E17" s="161"/>
      <c r="F17" s="161"/>
      <c r="G17" s="161"/>
      <c r="H17" s="161"/>
      <c r="I17" s="161"/>
      <c r="J17" s="161"/>
      <c r="K17" s="6" t="s">
        <v>26</v>
      </c>
    </row>
    <row r="18" spans="2:11" ht="18" customHeight="1" x14ac:dyDescent="0.4">
      <c r="B18" s="165" t="s">
        <v>27</v>
      </c>
      <c r="C18" s="166"/>
      <c r="D18" s="166"/>
      <c r="E18" s="167"/>
      <c r="F18" s="168" t="s">
        <v>23</v>
      </c>
      <c r="G18" s="170" t="s">
        <v>7</v>
      </c>
      <c r="H18" s="171"/>
      <c r="I18" s="172"/>
      <c r="J18" s="176" t="s">
        <v>15</v>
      </c>
      <c r="K18" s="132" t="s">
        <v>16</v>
      </c>
    </row>
    <row r="19" spans="2:11" ht="18" customHeight="1" x14ac:dyDescent="0.4">
      <c r="B19" s="48" t="s">
        <v>89</v>
      </c>
      <c r="C19" s="49" t="s">
        <v>90</v>
      </c>
      <c r="D19" s="49"/>
      <c r="E19" s="50"/>
      <c r="F19" s="169"/>
      <c r="G19" s="173"/>
      <c r="H19" s="174"/>
      <c r="I19" s="175"/>
      <c r="J19" s="177"/>
      <c r="K19" s="133"/>
    </row>
    <row r="20" spans="2:11" ht="18" customHeight="1" x14ac:dyDescent="0.4">
      <c r="B20" s="51">
        <v>3000</v>
      </c>
      <c r="C20" s="128" t="str">
        <f>_xlfn.XLOOKUP(B20,'H 2 aanwijzingen'!$A$19:$A$97,'H 2 aanwijzingen'!$B$19:$B$97,"",1)</f>
        <v>Voorraad goederen</v>
      </c>
      <c r="D20" s="129"/>
      <c r="E20" s="130"/>
      <c r="F20" s="109">
        <v>30051</v>
      </c>
      <c r="G20" s="193" t="s">
        <v>278</v>
      </c>
      <c r="H20" s="193"/>
      <c r="I20" s="193"/>
      <c r="J20" s="110"/>
      <c r="K20" s="110">
        <v>120</v>
      </c>
    </row>
    <row r="21" spans="2:11" ht="18" customHeight="1" x14ac:dyDescent="0.4">
      <c r="B21" s="51">
        <v>3100</v>
      </c>
      <c r="C21" s="128" t="str">
        <f>_xlfn.XLOOKUP(B21,'H 2 aanwijzingen'!$A$19:$A$97,'H 2 aanwijzingen'!$B$19:$B$97,"",1)</f>
        <v>Nog te ontvangen goederen</v>
      </c>
      <c r="D21" s="129"/>
      <c r="E21" s="130"/>
      <c r="F21" s="90"/>
      <c r="G21" s="134" t="s">
        <v>279</v>
      </c>
      <c r="H21" s="134"/>
      <c r="I21" s="134"/>
      <c r="J21" s="99">
        <v>112</v>
      </c>
      <c r="K21" s="99"/>
    </row>
    <row r="22" spans="2:11" ht="18" customHeight="1" x14ac:dyDescent="0.4">
      <c r="B22" s="59">
        <v>3300</v>
      </c>
      <c r="C22" s="178" t="str">
        <f>_xlfn.XLOOKUP(B22,'H 2 aanwijzingen'!$A$19:$A$97,'H 2 aanwijzingen'!$B$19:$B$97,"",1)</f>
        <v>Prijsverschillen bij inkoop</v>
      </c>
      <c r="D22" s="179"/>
      <c r="E22" s="180"/>
      <c r="F22" s="117"/>
      <c r="G22" s="186" t="str">
        <f>G21</f>
        <v>Lakko BGI 8 retour</v>
      </c>
      <c r="H22" s="187"/>
      <c r="I22" s="188"/>
      <c r="J22" s="110">
        <v>8</v>
      </c>
      <c r="K22" s="110"/>
    </row>
    <row r="23" spans="2:11" ht="18" customHeight="1" x14ac:dyDescent="0.4">
      <c r="B23" s="64"/>
      <c r="C23" s="181" t="str">
        <f>_xlfn.XLOOKUP(B23,'H 2 aanwijzingen'!$A$19:$A$97,'H 2 aanwijzingen'!$B$19:$B$97,"",1)</f>
        <v/>
      </c>
      <c r="D23" s="181"/>
      <c r="E23" s="181"/>
      <c r="F23" s="65"/>
      <c r="G23" s="192"/>
      <c r="H23" s="192"/>
      <c r="I23" s="192"/>
      <c r="J23" s="79"/>
      <c r="K23" s="80"/>
    </row>
    <row r="24" spans="2:11" ht="18" customHeight="1" x14ac:dyDescent="0.4">
      <c r="B24" s="18" t="s">
        <v>280</v>
      </c>
      <c r="I24" s="76"/>
      <c r="J24" s="56"/>
      <c r="K24" s="74"/>
    </row>
    <row r="25" spans="2:11" x14ac:dyDescent="0.4">
      <c r="B25" s="18" t="s">
        <v>149</v>
      </c>
      <c r="I25" s="76"/>
      <c r="J25" s="56"/>
      <c r="K25" s="74"/>
    </row>
    <row r="26" spans="2:11" x14ac:dyDescent="0.4">
      <c r="I26" s="76"/>
      <c r="J26" s="56"/>
      <c r="K26" s="74"/>
    </row>
    <row r="27" spans="2:11" x14ac:dyDescent="0.4">
      <c r="B27" s="61"/>
      <c r="C27" s="62"/>
      <c r="D27" s="62"/>
      <c r="E27" s="62"/>
      <c r="F27" s="63"/>
      <c r="G27" s="76"/>
      <c r="H27" s="76"/>
      <c r="I27" s="76"/>
      <c r="J27" s="56"/>
      <c r="K27" s="74"/>
    </row>
    <row r="28" spans="2:11" ht="18" customHeight="1" x14ac:dyDescent="0.4">
      <c r="B28" s="1" t="s">
        <v>190</v>
      </c>
    </row>
    <row r="29" spans="2:11" ht="18" customHeight="1" x14ac:dyDescent="0.4">
      <c r="B29" s="2" t="s">
        <v>329</v>
      </c>
    </row>
    <row r="30" spans="2:11" ht="18" customHeight="1" x14ac:dyDescent="0.4">
      <c r="B30" s="160" t="s">
        <v>25</v>
      </c>
      <c r="C30" s="161"/>
      <c r="D30" s="161"/>
      <c r="E30" s="161"/>
      <c r="F30" s="161"/>
      <c r="G30" s="161"/>
      <c r="H30" s="161"/>
      <c r="I30" s="161"/>
      <c r="J30" s="161"/>
      <c r="K30" s="6" t="s">
        <v>26</v>
      </c>
    </row>
    <row r="31" spans="2:11" ht="18" customHeight="1" x14ac:dyDescent="0.4">
      <c r="B31" s="165" t="s">
        <v>27</v>
      </c>
      <c r="C31" s="166"/>
      <c r="D31" s="166"/>
      <c r="E31" s="167"/>
      <c r="F31" s="168" t="s">
        <v>23</v>
      </c>
      <c r="G31" s="170" t="s">
        <v>7</v>
      </c>
      <c r="H31" s="171"/>
      <c r="I31" s="172"/>
      <c r="J31" s="176" t="s">
        <v>15</v>
      </c>
      <c r="K31" s="132" t="s">
        <v>16</v>
      </c>
    </row>
    <row r="32" spans="2:11" ht="18" customHeight="1" x14ac:dyDescent="0.4">
      <c r="B32" s="48" t="s">
        <v>89</v>
      </c>
      <c r="C32" s="49" t="s">
        <v>90</v>
      </c>
      <c r="D32" s="49"/>
      <c r="E32" s="50"/>
      <c r="F32" s="169"/>
      <c r="G32" s="173"/>
      <c r="H32" s="174"/>
      <c r="I32" s="175"/>
      <c r="J32" s="177"/>
      <c r="K32" s="133"/>
    </row>
    <row r="33" spans="2:11" ht="18" customHeight="1" x14ac:dyDescent="0.4">
      <c r="B33" s="51">
        <v>3000</v>
      </c>
      <c r="C33" s="128" t="str">
        <f>_xlfn.XLOOKUP(B33,'H 2 aanwijzingen'!$A$19:$A$97,'H 2 aanwijzingen'!$B$19:$B$97,"",1)</f>
        <v>Voorraad goederen</v>
      </c>
      <c r="D33" s="129"/>
      <c r="E33" s="130"/>
      <c r="F33" s="90">
        <v>30061</v>
      </c>
      <c r="G33" s="134" t="s">
        <v>281</v>
      </c>
      <c r="H33" s="134"/>
      <c r="I33" s="134"/>
      <c r="J33" s="99">
        <v>1496</v>
      </c>
      <c r="K33" s="99"/>
    </row>
    <row r="34" spans="2:11" ht="18" customHeight="1" x14ac:dyDescent="0.4">
      <c r="B34" s="51">
        <v>1300</v>
      </c>
      <c r="C34" s="128" t="str">
        <f>_xlfn.XLOOKUP(B34,'H 2 aanwijzingen'!$A$19:$A$97,'H 2 aanwijzingen'!$B$19:$B$97,"",1)</f>
        <v>Nog te ontvangen facturen</v>
      </c>
      <c r="D34" s="129"/>
      <c r="E34" s="130"/>
      <c r="F34" s="90"/>
      <c r="G34" s="134" t="s">
        <v>282</v>
      </c>
      <c r="H34" s="134"/>
      <c r="I34" s="134"/>
      <c r="J34" s="99"/>
      <c r="K34" s="99">
        <v>1360</v>
      </c>
    </row>
    <row r="35" spans="2:11" s="2" customFormat="1" ht="18" customHeight="1" x14ac:dyDescent="0.45">
      <c r="B35" s="59">
        <v>3300</v>
      </c>
      <c r="C35" s="178" t="str">
        <f>_xlfn.XLOOKUP(B35,'H 2 aanwijzingen'!$A$19:$A$97,'H 2 aanwijzingen'!$B$19:$B$97,"",1)</f>
        <v>Prijsverschillen bij inkoop</v>
      </c>
      <c r="D35" s="179"/>
      <c r="E35" s="180"/>
      <c r="F35" s="96"/>
      <c r="G35" s="134" t="s">
        <v>282</v>
      </c>
      <c r="H35" s="134"/>
      <c r="I35" s="134"/>
      <c r="J35" s="104"/>
      <c r="K35" s="104">
        <v>136</v>
      </c>
    </row>
    <row r="36" spans="2:11" ht="18" customHeight="1" x14ac:dyDescent="0.4">
      <c r="B36" s="64"/>
      <c r="C36" s="181" t="str">
        <f>_xlfn.XLOOKUP(B36,'H 2 aanwijzingen'!$A$19:$A$97,'H 2 aanwijzingen'!$B$19:$B$97,"",1)</f>
        <v/>
      </c>
      <c r="D36" s="181"/>
      <c r="E36" s="181"/>
      <c r="F36" s="65"/>
      <c r="G36" s="192"/>
      <c r="H36" s="192"/>
      <c r="I36" s="192"/>
      <c r="J36" s="79"/>
      <c r="K36" s="80"/>
    </row>
    <row r="37" spans="2:11" ht="18" customHeight="1" x14ac:dyDescent="0.4"/>
    <row r="38" spans="2:11" ht="18" customHeight="1" x14ac:dyDescent="0.4"/>
    <row r="39" spans="2:11" ht="18" customHeight="1" x14ac:dyDescent="0.4">
      <c r="B39" s="1" t="s">
        <v>191</v>
      </c>
    </row>
    <row r="40" spans="2:11" ht="18" customHeight="1" x14ac:dyDescent="0.4">
      <c r="B40" s="2" t="s">
        <v>162</v>
      </c>
    </row>
    <row r="41" spans="2:11" ht="18" customHeight="1" x14ac:dyDescent="0.4">
      <c r="B41" s="160" t="s">
        <v>25</v>
      </c>
      <c r="C41" s="161"/>
      <c r="D41" s="161"/>
      <c r="E41" s="161"/>
      <c r="F41" s="161"/>
      <c r="G41" s="161"/>
      <c r="H41" s="161"/>
      <c r="I41" s="161"/>
      <c r="J41" s="161"/>
      <c r="K41" s="6" t="s">
        <v>26</v>
      </c>
    </row>
    <row r="42" spans="2:11" ht="18" customHeight="1" x14ac:dyDescent="0.4">
      <c r="B42" s="165" t="s">
        <v>27</v>
      </c>
      <c r="C42" s="166"/>
      <c r="D42" s="166"/>
      <c r="E42" s="167"/>
      <c r="F42" s="168" t="s">
        <v>23</v>
      </c>
      <c r="G42" s="170" t="s">
        <v>7</v>
      </c>
      <c r="H42" s="171"/>
      <c r="I42" s="172"/>
      <c r="J42" s="176" t="s">
        <v>15</v>
      </c>
      <c r="K42" s="132" t="s">
        <v>16</v>
      </c>
    </row>
    <row r="43" spans="2:11" ht="18" customHeight="1" x14ac:dyDescent="0.4">
      <c r="B43" s="48" t="s">
        <v>89</v>
      </c>
      <c r="C43" s="49" t="s">
        <v>90</v>
      </c>
      <c r="D43" s="49"/>
      <c r="E43" s="50"/>
      <c r="F43" s="169"/>
      <c r="G43" s="173"/>
      <c r="H43" s="174"/>
      <c r="I43" s="175"/>
      <c r="J43" s="177"/>
      <c r="K43" s="133"/>
    </row>
    <row r="44" spans="2:11" ht="18" customHeight="1" x14ac:dyDescent="0.4">
      <c r="B44" s="51">
        <v>1300</v>
      </c>
      <c r="C44" s="128" t="str">
        <f>_xlfn.XLOOKUP(B44,'H 2 aanwijzingen'!$A$19:$A$97,'H 2 aanwijzingen'!$B$19:$B$97,"",1)</f>
        <v>Nog te ontvangen facturen</v>
      </c>
      <c r="D44" s="129"/>
      <c r="E44" s="130"/>
      <c r="F44" s="109"/>
      <c r="G44" s="193" t="s">
        <v>283</v>
      </c>
      <c r="H44" s="193"/>
      <c r="I44" s="193"/>
      <c r="J44" s="110"/>
      <c r="K44" s="110">
        <v>200</v>
      </c>
    </row>
    <row r="45" spans="2:11" ht="18" customHeight="1" x14ac:dyDescent="0.4">
      <c r="B45" s="51">
        <v>1600</v>
      </c>
      <c r="C45" s="128" t="str">
        <f>_xlfn.XLOOKUP(B45,'H 2 aanwijzingen'!$A$19:$A$97,'H 2 aanwijzingen'!$B$19:$B$97,"",1)</f>
        <v>Te verrekenen omzetbelasting</v>
      </c>
      <c r="D45" s="129"/>
      <c r="E45" s="130"/>
      <c r="F45" s="90"/>
      <c r="G45" s="134" t="s">
        <v>241</v>
      </c>
      <c r="H45" s="134"/>
      <c r="I45" s="134"/>
      <c r="J45" s="99"/>
      <c r="K45" s="99">
        <v>40.53</v>
      </c>
    </row>
    <row r="46" spans="2:11" ht="18" customHeight="1" x14ac:dyDescent="0.4">
      <c r="B46" s="59">
        <v>1400</v>
      </c>
      <c r="C46" s="178" t="str">
        <f>_xlfn.XLOOKUP(B46,'H 2 aanwijzingen'!$A$19:$A$97,'H 2 aanwijzingen'!$B$19:$B$97,"",1)</f>
        <v>Crediteuren</v>
      </c>
      <c r="D46" s="179"/>
      <c r="E46" s="180"/>
      <c r="F46" s="117">
        <v>14063</v>
      </c>
      <c r="G46" s="186">
        <v>36965</v>
      </c>
      <c r="H46" s="187"/>
      <c r="I46" s="188"/>
      <c r="J46" s="110">
        <v>233.53</v>
      </c>
      <c r="K46" s="110"/>
    </row>
    <row r="47" spans="2:11" ht="18" customHeight="1" x14ac:dyDescent="0.4">
      <c r="B47" s="64">
        <v>3300</v>
      </c>
      <c r="C47" s="181" t="str">
        <f>_xlfn.XLOOKUP(B47,'H 2 aanwijzingen'!$A$19:$A$97,'H 2 aanwijzingen'!$B$19:$B$97,"",1)</f>
        <v>Prijsverschillen bij inkoop</v>
      </c>
      <c r="D47" s="181"/>
      <c r="E47" s="181"/>
      <c r="F47" s="90"/>
      <c r="G47" s="134" t="s">
        <v>283</v>
      </c>
      <c r="H47" s="134"/>
      <c r="I47" s="134"/>
      <c r="J47" s="99">
        <v>7</v>
      </c>
      <c r="K47" s="99"/>
    </row>
    <row r="48" spans="2:11" ht="18" customHeight="1" x14ac:dyDescent="0.4">
      <c r="B48" s="18" t="s">
        <v>284</v>
      </c>
      <c r="J48" s="56"/>
      <c r="K48" s="74"/>
    </row>
    <row r="49" spans="2:11" ht="18" customHeight="1" x14ac:dyDescent="0.4">
      <c r="B49" s="18" t="s">
        <v>285</v>
      </c>
    </row>
    <row r="50" spans="2:11" ht="18" customHeight="1" x14ac:dyDescent="0.4"/>
    <row r="51" spans="2:11" ht="18" customHeight="1" x14ac:dyDescent="0.4"/>
    <row r="52" spans="2:11" ht="18" customHeight="1" x14ac:dyDescent="0.4">
      <c r="B52" s="1" t="s">
        <v>192</v>
      </c>
    </row>
    <row r="53" spans="2:11" ht="18" customHeight="1" x14ac:dyDescent="0.4">
      <c r="B53" s="2" t="s">
        <v>193</v>
      </c>
    </row>
    <row r="54" spans="2:11" ht="18" customHeight="1" x14ac:dyDescent="0.4">
      <c r="B54" s="160" t="s">
        <v>25</v>
      </c>
      <c r="C54" s="161"/>
      <c r="D54" s="161"/>
      <c r="E54" s="161"/>
      <c r="F54" s="161"/>
      <c r="G54" s="161"/>
      <c r="H54" s="161"/>
      <c r="I54" s="161"/>
      <c r="J54" s="161"/>
      <c r="K54" s="6" t="s">
        <v>26</v>
      </c>
    </row>
    <row r="55" spans="2:11" ht="18" customHeight="1" x14ac:dyDescent="0.4">
      <c r="B55" s="165" t="s">
        <v>27</v>
      </c>
      <c r="C55" s="166"/>
      <c r="D55" s="166"/>
      <c r="E55" s="167"/>
      <c r="F55" s="168" t="s">
        <v>23</v>
      </c>
      <c r="G55" s="170" t="s">
        <v>7</v>
      </c>
      <c r="H55" s="171"/>
      <c r="I55" s="172"/>
      <c r="J55" s="176" t="s">
        <v>15</v>
      </c>
      <c r="K55" s="132" t="s">
        <v>16</v>
      </c>
    </row>
    <row r="56" spans="2:11" ht="18" customHeight="1" x14ac:dyDescent="0.4">
      <c r="B56" s="48" t="s">
        <v>89</v>
      </c>
      <c r="C56" s="49" t="s">
        <v>90</v>
      </c>
      <c r="D56" s="49"/>
      <c r="E56" s="50"/>
      <c r="F56" s="169"/>
      <c r="G56" s="173"/>
      <c r="H56" s="174"/>
      <c r="I56" s="175"/>
      <c r="J56" s="177"/>
      <c r="K56" s="133"/>
    </row>
    <row r="57" spans="2:11" ht="18" customHeight="1" x14ac:dyDescent="0.4">
      <c r="B57" s="51">
        <v>8400</v>
      </c>
      <c r="C57" s="128" t="str">
        <f>_xlfn.XLOOKUP(B57,'H 2 aanwijzingen'!$A$19:$A$97,'H 2 aanwijzingen'!$B$19:$B$97,"",1)</f>
        <v>Omzet hoog tarief omzetbelasting</v>
      </c>
      <c r="D57" s="129"/>
      <c r="E57" s="130"/>
      <c r="F57" s="109"/>
      <c r="G57" s="193" t="s">
        <v>286</v>
      </c>
      <c r="H57" s="193"/>
      <c r="I57" s="193"/>
      <c r="J57" s="110">
        <v>450</v>
      </c>
      <c r="K57" s="110"/>
    </row>
    <row r="58" spans="2:11" ht="18" customHeight="1" x14ac:dyDescent="0.4">
      <c r="B58" s="51">
        <v>1650</v>
      </c>
      <c r="C58" s="128" t="str">
        <f>_xlfn.XLOOKUP(B58,'H 2 aanwijzingen'!$A$19:$A$97,'H 2 aanwijzingen'!$B$19:$B$97,"",1)</f>
        <v>Verschuldigde omzetbelasting hoog</v>
      </c>
      <c r="D58" s="129"/>
      <c r="E58" s="130"/>
      <c r="F58" s="90"/>
      <c r="G58" s="134" t="str">
        <f>G57</f>
        <v>Brouwer meubelen</v>
      </c>
      <c r="H58" s="134"/>
      <c r="I58" s="134"/>
      <c r="J58" s="99">
        <v>94.5</v>
      </c>
      <c r="K58" s="99"/>
    </row>
    <row r="59" spans="2:11" s="2" customFormat="1" ht="18" customHeight="1" x14ac:dyDescent="0.45">
      <c r="B59" s="59">
        <v>1100</v>
      </c>
      <c r="C59" s="178" t="str">
        <f>_xlfn.XLOOKUP(B59,'H 2 aanwijzingen'!$A$19:$A$97,'H 2 aanwijzingen'!$B$19:$B$97,"",1)</f>
        <v>Debiteuren</v>
      </c>
      <c r="D59" s="179"/>
      <c r="E59" s="180"/>
      <c r="F59" s="96">
        <v>11048</v>
      </c>
      <c r="G59" s="212" t="s">
        <v>287</v>
      </c>
      <c r="H59" s="213"/>
      <c r="I59" s="214"/>
      <c r="J59" s="103"/>
      <c r="K59" s="104">
        <v>544.5</v>
      </c>
    </row>
    <row r="60" spans="2:11" ht="18" customHeight="1" x14ac:dyDescent="0.4">
      <c r="B60" s="64"/>
      <c r="C60" s="181" t="str">
        <f>_xlfn.XLOOKUP(B60,'H 2 aanwijzingen'!$A$19:$A$97,'H 2 aanwijzingen'!$B$19:$B$97,"",1)</f>
        <v/>
      </c>
      <c r="D60" s="181"/>
      <c r="E60" s="181"/>
      <c r="F60" s="65"/>
      <c r="G60" s="192"/>
      <c r="H60" s="192"/>
      <c r="I60" s="192"/>
      <c r="J60" s="79"/>
      <c r="K60" s="80"/>
    </row>
    <row r="61" spans="2:11" ht="18" customHeight="1" x14ac:dyDescent="0.4">
      <c r="B61" s="61"/>
      <c r="C61" s="62"/>
      <c r="D61" s="62"/>
      <c r="E61" s="62"/>
      <c r="F61" s="63"/>
      <c r="G61" s="76"/>
      <c r="H61" s="76"/>
      <c r="I61" s="76"/>
      <c r="J61" s="56"/>
      <c r="K61" s="74"/>
    </row>
    <row r="62" spans="2:11" ht="18" customHeight="1" x14ac:dyDescent="0.4">
      <c r="B62" s="160" t="s">
        <v>25</v>
      </c>
      <c r="C62" s="161"/>
      <c r="D62" s="161"/>
      <c r="E62" s="161"/>
      <c r="F62" s="161"/>
      <c r="G62" s="161"/>
      <c r="H62" s="161"/>
      <c r="I62" s="161"/>
      <c r="J62" s="161"/>
      <c r="K62" s="6" t="s">
        <v>26</v>
      </c>
    </row>
    <row r="63" spans="2:11" ht="18" customHeight="1" x14ac:dyDescent="0.4">
      <c r="B63" s="165" t="s">
        <v>27</v>
      </c>
      <c r="C63" s="166"/>
      <c r="D63" s="166"/>
      <c r="E63" s="167"/>
      <c r="F63" s="168" t="s">
        <v>23</v>
      </c>
      <c r="G63" s="170" t="s">
        <v>7</v>
      </c>
      <c r="H63" s="171"/>
      <c r="I63" s="172"/>
      <c r="J63" s="176" t="s">
        <v>15</v>
      </c>
      <c r="K63" s="132" t="s">
        <v>16</v>
      </c>
    </row>
    <row r="64" spans="2:11" ht="18" customHeight="1" x14ac:dyDescent="0.4">
      <c r="B64" s="48" t="s">
        <v>89</v>
      </c>
      <c r="C64" s="49" t="s">
        <v>90</v>
      </c>
      <c r="D64" s="49"/>
      <c r="E64" s="50"/>
      <c r="F64" s="169"/>
      <c r="G64" s="173"/>
      <c r="H64" s="174"/>
      <c r="I64" s="175"/>
      <c r="J64" s="177"/>
      <c r="K64" s="133"/>
    </row>
    <row r="65" spans="2:11" ht="18" customHeight="1" x14ac:dyDescent="0.4">
      <c r="B65" s="51">
        <v>7000</v>
      </c>
      <c r="C65" s="128" t="str">
        <f>_xlfn.XLOOKUP(B65,'H 2 aanwijzingen'!$A$19:$A$97,'H 2 aanwijzingen'!$B$19:$B$97,"",1)</f>
        <v>Inkoopwaarde van de omzet</v>
      </c>
      <c r="D65" s="129"/>
      <c r="E65" s="130"/>
      <c r="F65" s="109"/>
      <c r="G65" s="134" t="s">
        <v>288</v>
      </c>
      <c r="H65" s="134"/>
      <c r="I65" s="134"/>
      <c r="J65" s="110"/>
      <c r="K65" s="110">
        <v>200</v>
      </c>
    </row>
    <row r="66" spans="2:11" ht="18" customHeight="1" x14ac:dyDescent="0.4">
      <c r="B66" s="51">
        <v>3000</v>
      </c>
      <c r="C66" s="128" t="str">
        <f>_xlfn.XLOOKUP(B66,'H 2 aanwijzingen'!$A$19:$A$97,'H 2 aanwijzingen'!$B$19:$B$97,"",1)</f>
        <v>Voorraad goederen</v>
      </c>
      <c r="D66" s="129"/>
      <c r="E66" s="130"/>
      <c r="F66" s="90">
        <v>30020</v>
      </c>
      <c r="G66" s="134" t="s">
        <v>288</v>
      </c>
      <c r="H66" s="134"/>
      <c r="I66" s="134"/>
      <c r="J66" s="99">
        <v>200</v>
      </c>
      <c r="K66" s="99"/>
    </row>
    <row r="67" spans="2:11" ht="18" customHeight="1" x14ac:dyDescent="0.4">
      <c r="B67" s="59"/>
      <c r="C67" s="178" t="str">
        <f>_xlfn.XLOOKUP(B67,'H 2 aanwijzingen'!$A$19:$A$97,'H 2 aanwijzingen'!$B$19:$B$97,"",1)</f>
        <v/>
      </c>
      <c r="D67" s="179"/>
      <c r="E67" s="180"/>
      <c r="F67" s="60"/>
      <c r="G67" s="215"/>
      <c r="H67" s="216"/>
      <c r="I67" s="217"/>
      <c r="J67" s="77"/>
      <c r="K67" s="78"/>
    </row>
    <row r="68" spans="2:11" ht="18" customHeight="1" x14ac:dyDescent="0.4">
      <c r="B68" s="64"/>
      <c r="C68" s="181" t="str">
        <f>_xlfn.XLOOKUP(B68,'H 2 aanwijzingen'!$A$19:$A$97,'H 2 aanwijzingen'!$B$19:$B$97,"",1)</f>
        <v/>
      </c>
      <c r="D68" s="181"/>
      <c r="E68" s="181"/>
      <c r="F68" s="65"/>
      <c r="G68" s="192"/>
      <c r="H68" s="192"/>
      <c r="I68" s="192"/>
      <c r="J68" s="79"/>
      <c r="K68" s="80"/>
    </row>
  </sheetData>
  <mergeCells count="84">
    <mergeCell ref="C47:E47"/>
    <mergeCell ref="G47:I47"/>
    <mergeCell ref="C11:E11"/>
    <mergeCell ref="G11:I11"/>
    <mergeCell ref="C10:E10"/>
    <mergeCell ref="G10:I10"/>
    <mergeCell ref="C22:E22"/>
    <mergeCell ref="G22:I22"/>
    <mergeCell ref="B17:J17"/>
    <mergeCell ref="B18:E18"/>
    <mergeCell ref="F18:F19"/>
    <mergeCell ref="G18:I19"/>
    <mergeCell ref="J18:J19"/>
    <mergeCell ref="C35:E35"/>
    <mergeCell ref="G35:I35"/>
    <mergeCell ref="C23:E23"/>
    <mergeCell ref="B5:J5"/>
    <mergeCell ref="B6:E6"/>
    <mergeCell ref="F6:F7"/>
    <mergeCell ref="G6:I7"/>
    <mergeCell ref="J6:J7"/>
    <mergeCell ref="K6:K7"/>
    <mergeCell ref="C8:E8"/>
    <mergeCell ref="G8:I8"/>
    <mergeCell ref="C9:E9"/>
    <mergeCell ref="G9:I9"/>
    <mergeCell ref="K18:K19"/>
    <mergeCell ref="C20:E20"/>
    <mergeCell ref="G20:I20"/>
    <mergeCell ref="C21:E21"/>
    <mergeCell ref="G21:I21"/>
    <mergeCell ref="G23:I23"/>
    <mergeCell ref="B30:J30"/>
    <mergeCell ref="B31:E31"/>
    <mergeCell ref="F31:F32"/>
    <mergeCell ref="G31:I32"/>
    <mergeCell ref="J31:J32"/>
    <mergeCell ref="K31:K32"/>
    <mergeCell ref="C33:E33"/>
    <mergeCell ref="G33:I33"/>
    <mergeCell ref="C34:E34"/>
    <mergeCell ref="G34:I34"/>
    <mergeCell ref="C46:E46"/>
    <mergeCell ref="G46:I46"/>
    <mergeCell ref="C36:E36"/>
    <mergeCell ref="G36:I36"/>
    <mergeCell ref="B41:J41"/>
    <mergeCell ref="B42:E42"/>
    <mergeCell ref="F42:F43"/>
    <mergeCell ref="G42:I43"/>
    <mergeCell ref="J42:J43"/>
    <mergeCell ref="K42:K43"/>
    <mergeCell ref="C44:E44"/>
    <mergeCell ref="G44:I44"/>
    <mergeCell ref="C45:E45"/>
    <mergeCell ref="G45:I45"/>
    <mergeCell ref="C59:E59"/>
    <mergeCell ref="G59:I59"/>
    <mergeCell ref="B54:J54"/>
    <mergeCell ref="B55:E55"/>
    <mergeCell ref="F55:F56"/>
    <mergeCell ref="G55:I56"/>
    <mergeCell ref="J55:J56"/>
    <mergeCell ref="K55:K56"/>
    <mergeCell ref="C57:E57"/>
    <mergeCell ref="G57:I57"/>
    <mergeCell ref="C58:E58"/>
    <mergeCell ref="G58:I58"/>
    <mergeCell ref="C60:E60"/>
    <mergeCell ref="G60:I60"/>
    <mergeCell ref="B62:J62"/>
    <mergeCell ref="B63:E63"/>
    <mergeCell ref="F63:F64"/>
    <mergeCell ref="G63:I64"/>
    <mergeCell ref="J63:J64"/>
    <mergeCell ref="C68:E68"/>
    <mergeCell ref="G68:I68"/>
    <mergeCell ref="K63:K64"/>
    <mergeCell ref="C65:E65"/>
    <mergeCell ref="G65:I65"/>
    <mergeCell ref="C66:E66"/>
    <mergeCell ref="G66:I66"/>
    <mergeCell ref="C67:E67"/>
    <mergeCell ref="G67:I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H 2 Inhoudsopgave</vt:lpstr>
      <vt:lpstr>H 2 aanwijzingen</vt:lpstr>
      <vt:lpstr>2.1</vt:lpstr>
      <vt:lpstr>2.2 - 2.5</vt:lpstr>
      <vt:lpstr>2.6 - 2.9</vt:lpstr>
      <vt:lpstr>2.10 - 2.11</vt:lpstr>
      <vt:lpstr>2.12 - 2.16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2021-03-06T10:43:21Z</cp:lastPrinted>
  <dcterms:created xsi:type="dcterms:W3CDTF">2020-12-11T10:09:52Z</dcterms:created>
  <dcterms:modified xsi:type="dcterms:W3CDTF">2024-03-26T13:09:19Z</dcterms:modified>
</cp:coreProperties>
</file>